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Register" sheetId="3" state="visible" r:id="rId3"/>
    <sheet name="Setting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9" fontId="8" fillId="0" borderId="0" applyAlignment="1" pivotButton="0" quotePrefix="0" xfId="0">
      <alignment horizontal="left"/>
    </xf>
    <xf numFmtId="0" fontId="3" fillId="0" borderId="0" applyAlignment="1" pivotButton="0" quotePrefix="0" xfId="0">
      <alignment vertical="top" wrapText="1"/>
    </xf>
    <xf numFmtId="0" fontId="4" fillId="0" borderId="0" pivotButton="0" quotePrefix="0" xfId="0"/>
    <xf numFmtId="1" fontId="4" fillId="0" borderId="1" applyAlignment="1" pivotButton="0" quotePrefix="0" xfId="0">
      <alignment horizontal="center" vertical="top"/>
    </xf>
    <xf numFmtId="0" fontId="4" fillId="0" borderId="1" pivotButton="0" quotePrefix="0" xfId="0"/>
    <xf numFmtId="1" fontId="4" fillId="0" borderId="1" pivotButton="0" quotePrefix="0" xfId="0"/>
    <xf numFmtId="0" fontId="5" fillId="2" borderId="1" applyAlignment="1" pivotButton="0" quotePrefix="0" xfId="0">
      <alignment horizontal="center" vertical="center" wrapText="1"/>
    </xf>
    <xf numFmtId="0" fontId="4" fillId="3" borderId="1" applyAlignment="1" pivotButton="0" quotePrefix="0" xfId="0">
      <alignment vertical="top" wrapText="1"/>
    </xf>
    <xf numFmtId="0" fontId="4" fillId="3" borderId="1" applyAlignment="1" pivotButton="0" quotePrefix="0" xfId="0">
      <alignment horizontal="center" vertical="top"/>
    </xf>
    <xf numFmtId="0" fontId="4" fillId="0" borderId="1" applyAlignment="1" pivotButton="0" quotePrefix="0" xfId="0">
      <alignment horizontal="center" vertical="top"/>
    </xf>
    <xf numFmtId="164" fontId="4" fillId="3" borderId="1" applyAlignment="1" pivotButton="0" quotePrefix="0" xfId="0">
      <alignment vertical="top" wrapText="1"/>
    </xf>
    <xf numFmtId="0" fontId="5" fillId="2" borderId="0" pivotButton="0" quotePrefix="0" xfId="0"/>
    <xf numFmtId="0" fontId="4" fillId="3" borderId="1" pivotButton="0" quotePrefix="0" xfId="0"/>
    <xf numFmtId="164" fontId="4" fillId="3" borderId="1" pivotButton="0" quotePrefix="0" xfId="0"/>
  </cellXfs>
  <cellStyles count="1">
    <cellStyle name="Normal" xfId="0" builtinId="0" hidden="0"/>
  </cellStyles>
  <dxfs count="4">
    <dxf>
      <fill>
        <patternFill patternType="solid">
          <fgColor rgb="00F9C9A8"/>
          <bgColor rgb="00F9C9A8"/>
        </patternFill>
      </fill>
    </dxf>
    <dxf>
      <fill>
        <patternFill patternType="solid">
          <fgColor rgb="00FCE7B0"/>
          <bgColor rgb="00FCE7B0"/>
        </patternFill>
      </fill>
    </dxf>
    <dxf>
      <fill>
        <patternFill patternType="solid">
          <fgColor rgb="00CFEBD5"/>
          <bgColor rgb="00CFEBD5"/>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Risks by band: before and after</a:t>
            </a:r>
          </a:p>
        </rich>
      </tx>
    </title>
    <plotArea>
      <barChart>
        <barDir val="col"/>
        <grouping val="clustered"/>
        <ser>
          <idx val="0"/>
          <order val="0"/>
          <tx>
            <strRef>
              <f>'Dashboard'!B10</f>
            </strRef>
          </tx>
          <spPr>
            <a:ln>
              <a:prstDash val="solid"/>
            </a:ln>
          </spPr>
          <cat>
            <numRef>
              <f>'Dashboard'!$A$11:$A$13</f>
            </numRef>
          </cat>
          <val>
            <numRef>
              <f>'Dashboard'!$B$11:$B$13</f>
            </numRef>
          </val>
        </ser>
        <ser>
          <idx val="1"/>
          <order val="1"/>
          <tx>
            <strRef>
              <f>'Dashboard'!C10</f>
            </strRef>
          </tx>
          <spPr>
            <a:ln>
              <a:prstDash val="solid"/>
            </a:ln>
          </spPr>
          <cat>
            <numRef>
              <f>'Dashboard'!$A$11:$A$13</f>
            </numRef>
          </cat>
          <val>
            <numRef>
              <f>'Dashboard'!$C$11:$C$13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8</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AIRisks" displayName="AIRisks" ref="A4:Y64" headerRowCount="1">
  <autoFilter ref="A4:Y64"/>
  <tableColumns count="25">
    <tableColumn id="1" name="ID"/>
    <tableColumn id="2" name="AI use or system"/>
    <tableColumn id="3" name="Failure mode"/>
    <tableColumn id="4" name="Effect"/>
    <tableColumn id="5" name="Cause"/>
    <tableColumn id="6" name="Existing controls"/>
    <tableColumn id="7" name="S"/>
    <tableColumn id="8" name="O"/>
    <tableColumn id="9" name="D"/>
    <tableColumn id="10" name="RPN"/>
    <tableColumn id="11" name="Band"/>
    <tableColumn id="12" name="Review flag"/>
    <tableColumn id="13" name="Recommended action"/>
    <tableColumn id="14" name="Control type"/>
    <tableColumn id="15" name="Owner"/>
    <tableColumn id="16" name="Due date"/>
    <tableColumn id="17" name="Status"/>
    <tableColumn id="18" name="Date done"/>
    <tableColumn id="19" name="S after"/>
    <tableColumn id="20" name="O after"/>
    <tableColumn id="21" name="D after"/>
    <tableColumn id="22" name="RPN after"/>
    <tableColumn id="23" name="Band after"/>
    <tableColumn id="24" name="Overdue"/>
    <tableColumn id="25" name="Ran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Settings'!A1" TargetMode="External" Id="rId2" /><Relationship Type="http://schemas.openxmlformats.org/officeDocument/2006/relationships/hyperlink" Target="#'Register'!A1" TargetMode="External" Id="rId3" /><Relationship Type="http://schemas.openxmlformats.org/officeDocument/2006/relationships/hyperlink" Target="#'Register'!A1" TargetMode="External" Id="rId4" /><Relationship Type="http://schemas.openxmlformats.org/officeDocument/2006/relationships/hyperlink" Target="#'Register'!A1" TargetMode="External" Id="rId5" /><Relationship Type="http://schemas.openxmlformats.org/officeDocument/2006/relationships/hyperlink" Target="#'Dashboard'!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RISK REGISTER (FMEA FOR AI)</t>
        </is>
      </c>
    </row>
    <row r="2">
      <c r="B2" s="2" t="inlineStr">
        <is>
          <t>List what can go wrong with each AI use, rate it, choose controls, and track the actions.</t>
        </is>
      </c>
    </row>
    <row r="4">
      <c r="B4" s="3" t="inlineStr">
        <is>
          <t>What this workbook does</t>
        </is>
      </c>
    </row>
    <row r="5" ht="60" customHeight="1">
      <c r="B5" s="4" t="inlineStr">
        <is>
          <t>A failure mode and effects analysis for AI uses. For each failure mode you rate severity, occurrence, and detection from 1 to 10 before and after controls. The risk priority number (RPN) and its band calculate, and any severity at or above the flag level is marked for review whatever its RPN. The Dashboard shows the bands before and after, the top residual risks, and overdue actions.</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Set the scales</t>
        </is>
      </c>
      <c r="D9" s="8" t="inlineStr">
        <is>
          <t>Read and edit the severity, occurrence, and detection scales, the RPN bands, and the lists.</t>
        </is>
      </c>
      <c r="E9" s="9" t="inlineStr">
        <is>
          <t>Open Settings  &gt;</t>
        </is>
      </c>
    </row>
    <row r="10" ht="48" customHeight="1">
      <c r="B10" s="6" t="n">
        <v>2</v>
      </c>
      <c r="C10" s="7" t="inlineStr">
        <is>
          <t>Pick failure modes</t>
        </is>
      </c>
      <c r="D10" s="8" t="inlineStr">
        <is>
          <t>Use the library of common AI failure modes as a starting point, and add your own.</t>
        </is>
      </c>
      <c r="E10" s="9" t="inlineStr">
        <is>
          <t>Open Settings  &gt;</t>
        </is>
      </c>
    </row>
    <row r="11" ht="48" customHeight="1">
      <c r="B11" s="6" t="n">
        <v>3</v>
      </c>
      <c r="C11" s="7" t="inlineStr">
        <is>
          <t>Rate the risks</t>
        </is>
      </c>
      <c r="D11" s="8" t="inlineStr">
        <is>
          <t>For each AI use, enter the failure mode, effect, cause, and existing controls, and rate S, O, and D.</t>
        </is>
      </c>
      <c r="E11" s="9" t="inlineStr">
        <is>
          <t>Open Register  &gt;</t>
        </is>
      </c>
    </row>
    <row r="12" ht="48" customHeight="1">
      <c r="B12" s="6" t="n">
        <v>4</v>
      </c>
      <c r="C12" s="7" t="inlineStr">
        <is>
          <t>Choose controls</t>
        </is>
      </c>
      <c r="D12" s="8" t="inlineStr">
        <is>
          <t>Record the action, its type, owner, and due date. Re-rate S, O, and D as they would be with the control in place.</t>
        </is>
      </c>
      <c r="E12" s="9" t="inlineStr">
        <is>
          <t>Open Register  &gt;</t>
        </is>
      </c>
    </row>
    <row r="13" ht="48" customHeight="1">
      <c r="B13" s="6" t="n">
        <v>5</v>
      </c>
      <c r="C13" s="7" t="inlineStr">
        <is>
          <t>Track actions</t>
        </is>
      </c>
      <c r="D13" s="8" t="inlineStr">
        <is>
          <t>Update status and the date done. Overdue actions flag against the as-of date.</t>
        </is>
      </c>
      <c r="E13" s="9" t="inlineStr">
        <is>
          <t>Open Register  &gt;</t>
        </is>
      </c>
    </row>
    <row r="14" ht="48" customHeight="1">
      <c r="B14" s="6" t="n">
        <v>6</v>
      </c>
      <c r="C14" s="7" t="inlineStr">
        <is>
          <t>Review the dashboard</t>
        </is>
      </c>
      <c r="D14" s="8" t="inlineStr">
        <is>
          <t>See the risks by band before and after, the top residual risks, and the overdue actions.</t>
        </is>
      </c>
      <c r="E14" s="9" t="inlineStr">
        <is>
          <t>Open Dashboard  &gt;</t>
        </is>
      </c>
    </row>
    <row r="16">
      <c r="B16" s="3" t="inlineStr">
        <is>
          <t>Notes</t>
        </is>
      </c>
    </row>
    <row r="17" ht="34" customHeight="1">
      <c r="B17" s="4" t="inlineStr">
        <is>
          <t>RPN has known limits. Treat severity first: a high-severity failure needs action whatever its RPN. The flag column does this.</t>
        </is>
      </c>
    </row>
    <row r="18" ht="34" customHeight="1">
      <c r="B18" s="4" t="inlineStr">
        <is>
          <t>Rate the failure as the process runs today, with existing controls, before adding new ones.</t>
        </is>
      </c>
    </row>
    <row r="19" ht="34" customHeight="1">
      <c r="B19" s="4" t="inlineStr">
        <is>
          <t>See the AI Governance and Risk for Operations guide and the FMEA guide on sixsigmakaizen.com.</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1"/>
  <sheetViews>
    <sheetView showGridLines="0" workbookViewId="0">
      <selection activeCell="A1" sqref="A1"/>
    </sheetView>
  </sheetViews>
  <sheetFormatPr baseColWidth="8" defaultRowHeight="15"/>
  <cols>
    <col width="18" customWidth="1" min="1" max="1"/>
    <col width="42" customWidth="1" min="2" max="2"/>
    <col width="18" customWidth="1" min="3" max="3"/>
    <col width="18" customWidth="1" min="5" max="5"/>
    <col width="18" customWidth="1" min="7" max="7"/>
    <col width="18" customWidth="1" min="9" max="9"/>
    <col width="18" customWidth="1" min="11" max="11"/>
  </cols>
  <sheetData>
    <row r="1">
      <c r="A1" s="1" t="inlineStr">
        <is>
          <t>AI RISK DASHBOARD</t>
        </is>
      </c>
    </row>
    <row r="2">
      <c r="A2" s="2" t="inlineStr">
        <is>
          <t>Live from the Register. Nothing to enter here.</t>
        </is>
      </c>
    </row>
    <row r="4">
      <c r="A4" s="10" t="inlineStr">
        <is>
          <t>RISKS RATED</t>
        </is>
      </c>
      <c r="C4" s="10" t="inlineStr">
        <is>
          <t>HIGH BEFORE</t>
        </is>
      </c>
      <c r="E4" s="10" t="inlineStr">
        <is>
          <t>HIGH AFTER</t>
        </is>
      </c>
      <c r="G4" s="10" t="inlineStr">
        <is>
          <t>AVERAGE RPN REDUCTION</t>
        </is>
      </c>
      <c r="I4" s="10" t="inlineStr">
        <is>
          <t>SEVERITY FLAGS</t>
        </is>
      </c>
      <c r="K4" s="10" t="inlineStr">
        <is>
          <t>ACTIONS OVERDUE</t>
        </is>
      </c>
    </row>
    <row r="5">
      <c r="A5" s="11">
        <f>COUNT(Register!$J$5:$J$64)</f>
        <v/>
      </c>
      <c r="C5" s="11">
        <f>COUNTIF(Register!$K$5:$K$64,"High")</f>
        <v/>
      </c>
      <c r="E5" s="11">
        <f>COUNTIF(Register!$W$5:$W$64,"High")</f>
        <v/>
      </c>
      <c r="G5" s="12">
        <f>IFERROR(1-SUM(Register!$V$5:$V$64)/SUM(Register!$J$5:$J$64),"")</f>
        <v/>
      </c>
      <c r="I5" s="11">
        <f>COUNTIF(Register!$L$5:$L$64,"Review")</f>
        <v/>
      </c>
      <c r="K5" s="11">
        <f>COUNTIF(Register!$X$5:$X$64,"Overdue")</f>
        <v/>
      </c>
    </row>
    <row r="9">
      <c r="A9" s="13" t="inlineStr">
        <is>
          <t>Risks by band</t>
        </is>
      </c>
    </row>
    <row r="10">
      <c r="A10" s="5" t="inlineStr">
        <is>
          <t>Band</t>
        </is>
      </c>
      <c r="B10" s="5" t="inlineStr">
        <is>
          <t>Before</t>
        </is>
      </c>
      <c r="C10" s="5" t="inlineStr">
        <is>
          <t>After</t>
        </is>
      </c>
    </row>
    <row r="11">
      <c r="A11" s="14" t="inlineStr">
        <is>
          <t>High</t>
        </is>
      </c>
      <c r="B11" s="15">
        <f>COUNTIF(Register!$K$5:$K$64,A11)</f>
        <v/>
      </c>
      <c r="C11" s="15">
        <f>COUNTIF(Register!$W$5:$W$64,A11)</f>
        <v/>
      </c>
    </row>
    <row r="12">
      <c r="A12" s="14" t="inlineStr">
        <is>
          <t>Medium</t>
        </is>
      </c>
      <c r="B12" s="15">
        <f>COUNTIF(Register!$K$5:$K$64,A12)</f>
        <v/>
      </c>
      <c r="C12" s="15">
        <f>COUNTIF(Register!$W$5:$W$64,A12)</f>
        <v/>
      </c>
    </row>
    <row r="13">
      <c r="A13" s="14" t="inlineStr">
        <is>
          <t>Low</t>
        </is>
      </c>
      <c r="B13" s="15">
        <f>COUNTIF(Register!$K$5:$K$64,A13)</f>
        <v/>
      </c>
      <c r="C13" s="15">
        <f>COUNTIF(Register!$W$5:$W$64,A13)</f>
        <v/>
      </c>
    </row>
    <row r="16">
      <c r="A16" s="13" t="inlineStr">
        <is>
          <t>Top five residual risks</t>
        </is>
      </c>
    </row>
    <row r="17">
      <c r="A17" s="5" t="inlineStr">
        <is>
          <t>Rank</t>
        </is>
      </c>
      <c r="B17" s="5" t="inlineStr">
        <is>
          <t>Failure mode</t>
        </is>
      </c>
      <c r="C17" s="5" t="inlineStr">
        <is>
          <t>RPN after</t>
        </is>
      </c>
      <c r="D17" s="5" t="inlineStr">
        <is>
          <t>Band after</t>
        </is>
      </c>
      <c r="E17" s="5" t="inlineStr">
        <is>
          <t>Owner</t>
        </is>
      </c>
    </row>
    <row r="18">
      <c r="A18" s="14" t="n">
        <v>1</v>
      </c>
      <c r="B18" s="16">
        <f>IFERROR(INDEX(Register!$C$5:$C$64,MATCH($A18,Register!$Y$5:$Y$64,0)),"")</f>
        <v/>
      </c>
      <c r="C18" s="17">
        <f>IFERROR(INDEX(Register!$V$5:$V$64,MATCH($A18,Register!$Y$5:$Y$64,0)),"")</f>
        <v/>
      </c>
      <c r="D18" s="16">
        <f>IFERROR(INDEX(Register!$W$5:$W$64,MATCH($A18,Register!$Y$5:$Y$64,0)),"")</f>
        <v/>
      </c>
      <c r="E18" s="16">
        <f>IFERROR(INDEX(Register!$O$5:$O$64,MATCH($A18,Register!$Y$5:$Y$64,0)),"")</f>
        <v/>
      </c>
    </row>
    <row r="19">
      <c r="A19" s="14" t="n">
        <v>2</v>
      </c>
      <c r="B19" s="16">
        <f>IFERROR(INDEX(Register!$C$5:$C$64,MATCH($A19,Register!$Y$5:$Y$64,0)),"")</f>
        <v/>
      </c>
      <c r="C19" s="17">
        <f>IFERROR(INDEX(Register!$V$5:$V$64,MATCH($A19,Register!$Y$5:$Y$64,0)),"")</f>
        <v/>
      </c>
      <c r="D19" s="16">
        <f>IFERROR(INDEX(Register!$W$5:$W$64,MATCH($A19,Register!$Y$5:$Y$64,0)),"")</f>
        <v/>
      </c>
      <c r="E19" s="16">
        <f>IFERROR(INDEX(Register!$O$5:$O$64,MATCH($A19,Register!$Y$5:$Y$64,0)),"")</f>
        <v/>
      </c>
    </row>
    <row r="20">
      <c r="A20" s="14" t="n">
        <v>3</v>
      </c>
      <c r="B20" s="16">
        <f>IFERROR(INDEX(Register!$C$5:$C$64,MATCH($A20,Register!$Y$5:$Y$64,0)),"")</f>
        <v/>
      </c>
      <c r="C20" s="17">
        <f>IFERROR(INDEX(Register!$V$5:$V$64,MATCH($A20,Register!$Y$5:$Y$64,0)),"")</f>
        <v/>
      </c>
      <c r="D20" s="16">
        <f>IFERROR(INDEX(Register!$W$5:$W$64,MATCH($A20,Register!$Y$5:$Y$64,0)),"")</f>
        <v/>
      </c>
      <c r="E20" s="16">
        <f>IFERROR(INDEX(Register!$O$5:$O$64,MATCH($A20,Register!$Y$5:$Y$64,0)),"")</f>
        <v/>
      </c>
    </row>
    <row r="21">
      <c r="A21" s="14" t="n">
        <v>4</v>
      </c>
      <c r="B21" s="16">
        <f>IFERROR(INDEX(Register!$C$5:$C$64,MATCH($A21,Register!$Y$5:$Y$64,0)),"")</f>
        <v/>
      </c>
      <c r="C21" s="17">
        <f>IFERROR(INDEX(Register!$V$5:$V$64,MATCH($A21,Register!$Y$5:$Y$64,0)),"")</f>
        <v/>
      </c>
      <c r="D21" s="16">
        <f>IFERROR(INDEX(Register!$W$5:$W$64,MATCH($A21,Register!$Y$5:$Y$64,0)),"")</f>
        <v/>
      </c>
      <c r="E21" s="16">
        <f>IFERROR(INDEX(Register!$O$5:$O$64,MATCH($A21,Register!$Y$5:$Y$64,0)),"")</f>
        <v/>
      </c>
    </row>
    <row r="22">
      <c r="A22" s="14" t="n">
        <v>5</v>
      </c>
      <c r="B22" s="16">
        <f>IFERROR(INDEX(Register!$C$5:$C$64,MATCH($A22,Register!$Y$5:$Y$64,0)),"")</f>
        <v/>
      </c>
      <c r="C22" s="17">
        <f>IFERROR(INDEX(Register!$V$5:$V$64,MATCH($A22,Register!$Y$5:$Y$64,0)),"")</f>
        <v/>
      </c>
      <c r="D22" s="16">
        <f>IFERROR(INDEX(Register!$W$5:$W$64,MATCH($A22,Register!$Y$5:$Y$64,0)),"")</f>
        <v/>
      </c>
      <c r="E22" s="16">
        <f>IFERROR(INDEX(Register!$O$5:$O$64,MATCH($A22,Register!$Y$5:$Y$64,0)),"")</f>
        <v/>
      </c>
    </row>
    <row r="25">
      <c r="A25" s="13" t="inlineStr">
        <is>
          <t>Actions by control type</t>
        </is>
      </c>
    </row>
    <row r="26">
      <c r="A26" s="5" t="inlineStr">
        <is>
          <t>Control type</t>
        </is>
      </c>
      <c r="B26" s="5" t="inlineStr">
        <is>
          <t>Actions</t>
        </is>
      </c>
    </row>
    <row r="27">
      <c r="A27" s="14">
        <f>Settings!F5</f>
        <v/>
      </c>
      <c r="B27" s="15">
        <f>COUNTIF(Register!$N$5:$N$64,A27)</f>
        <v/>
      </c>
    </row>
    <row r="28">
      <c r="A28" s="14">
        <f>Settings!F6</f>
        <v/>
      </c>
      <c r="B28" s="15">
        <f>COUNTIF(Register!$N$5:$N$64,A28)</f>
        <v/>
      </c>
    </row>
    <row r="29">
      <c r="A29" s="14">
        <f>Settings!F7</f>
        <v/>
      </c>
      <c r="B29" s="15">
        <f>COUNTIF(Register!$N$5:$N$64,A29)</f>
        <v/>
      </c>
    </row>
    <row r="30">
      <c r="A30" s="14">
        <f>Settings!F8</f>
        <v/>
      </c>
      <c r="B30" s="15">
        <f>COUNTIF(Register!$N$5:$N$64,A30)</f>
        <v/>
      </c>
    </row>
    <row r="31">
      <c r="A31" s="14">
        <f>Settings!F9</f>
        <v/>
      </c>
      <c r="B31" s="15">
        <f>COUNTIF(Register!$N$5:$N$64,A31)</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Y6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7" customWidth="1" min="1" max="1"/>
    <col width="22" customWidth="1" min="2" max="2"/>
    <col width="36" customWidth="1" min="3" max="3"/>
    <col width="28" customWidth="1" min="4" max="4"/>
    <col width="28" customWidth="1" min="5" max="5"/>
    <col width="30" customWidth="1" min="6" max="6"/>
    <col width="5" customWidth="1" min="7" max="7"/>
    <col width="5" customWidth="1" min="8" max="8"/>
    <col width="5" customWidth="1" min="9" max="9"/>
    <col width="7" customWidth="1" min="10" max="10"/>
    <col width="9" customWidth="1" min="11" max="11"/>
    <col width="10" customWidth="1" min="12" max="12"/>
    <col width="40" customWidth="1" min="13" max="13"/>
    <col width="18" customWidth="1" min="14" max="14"/>
    <col width="18" customWidth="1" min="15" max="15"/>
    <col width="12" customWidth="1" min="16" max="16"/>
    <col width="12" customWidth="1" min="17" max="17"/>
    <col width="12" customWidth="1" min="18" max="18"/>
    <col width="7" customWidth="1" min="19" max="19"/>
    <col width="7" customWidth="1" min="20" max="20"/>
    <col width="7" customWidth="1" min="21" max="21"/>
    <col width="8" customWidth="1" min="22" max="22"/>
    <col width="9" customWidth="1" min="23" max="23"/>
    <col width="9" customWidth="1" min="24" max="24"/>
    <col width="7" customWidth="1" min="25" max="25"/>
  </cols>
  <sheetData>
    <row r="1">
      <c r="A1" s="1" t="inlineStr">
        <is>
          <t>AI RISK REGISTER</t>
        </is>
      </c>
    </row>
    <row r="2">
      <c r="A2" s="2" t="inlineStr">
        <is>
          <t>Rate S, O, and D from 1 to 10 using the Settings scales. Yellow cells are inputs; gray cells calculate. Example rows are placeholders.</t>
        </is>
      </c>
    </row>
    <row r="4" ht="40" customHeight="1">
      <c r="A4" s="18" t="inlineStr">
        <is>
          <t>ID</t>
        </is>
      </c>
      <c r="B4" s="18" t="inlineStr">
        <is>
          <t>AI use or system</t>
        </is>
      </c>
      <c r="C4" s="18" t="inlineStr">
        <is>
          <t>Failure mode</t>
        </is>
      </c>
      <c r="D4" s="18" t="inlineStr">
        <is>
          <t>Effect</t>
        </is>
      </c>
      <c r="E4" s="18" t="inlineStr">
        <is>
          <t>Cause</t>
        </is>
      </c>
      <c r="F4" s="18" t="inlineStr">
        <is>
          <t>Existing controls</t>
        </is>
      </c>
      <c r="G4" s="18" t="inlineStr">
        <is>
          <t>S</t>
        </is>
      </c>
      <c r="H4" s="18" t="inlineStr">
        <is>
          <t>O</t>
        </is>
      </c>
      <c r="I4" s="18" t="inlineStr">
        <is>
          <t>D</t>
        </is>
      </c>
      <c r="J4" s="18" t="inlineStr">
        <is>
          <t>RPN</t>
        </is>
      </c>
      <c r="K4" s="18" t="inlineStr">
        <is>
          <t>Band</t>
        </is>
      </c>
      <c r="L4" s="18" t="inlineStr">
        <is>
          <t>Review flag</t>
        </is>
      </c>
      <c r="M4" s="18" t="inlineStr">
        <is>
          <t>Recommended action</t>
        </is>
      </c>
      <c r="N4" s="18" t="inlineStr">
        <is>
          <t>Control type</t>
        </is>
      </c>
      <c r="O4" s="18" t="inlineStr">
        <is>
          <t>Owner</t>
        </is>
      </c>
      <c r="P4" s="18" t="inlineStr">
        <is>
          <t>Due date</t>
        </is>
      </c>
      <c r="Q4" s="18" t="inlineStr">
        <is>
          <t>Status</t>
        </is>
      </c>
      <c r="R4" s="18" t="inlineStr">
        <is>
          <t>Date done</t>
        </is>
      </c>
      <c r="S4" s="18" t="inlineStr">
        <is>
          <t>S after</t>
        </is>
      </c>
      <c r="T4" s="18" t="inlineStr">
        <is>
          <t>O after</t>
        </is>
      </c>
      <c r="U4" s="18" t="inlineStr">
        <is>
          <t>D after</t>
        </is>
      </c>
      <c r="V4" s="18" t="inlineStr">
        <is>
          <t>RPN after</t>
        </is>
      </c>
      <c r="W4" s="18" t="inlineStr">
        <is>
          <t>Band after</t>
        </is>
      </c>
      <c r="X4" s="18" t="inlineStr">
        <is>
          <t>Overdue</t>
        </is>
      </c>
      <c r="Y4" s="18" t="inlineStr">
        <is>
          <t>Rank</t>
        </is>
      </c>
    </row>
    <row r="5">
      <c r="A5" s="19" t="inlineStr">
        <is>
          <t>R-01</t>
        </is>
      </c>
      <c r="B5" s="19" t="inlineStr">
        <is>
          <t>Complaint triage</t>
        </is>
      </c>
      <c r="C5" s="19" t="inlineStr">
        <is>
          <t>Safety complaint classified as routine</t>
        </is>
      </c>
      <c r="D5" s="19" t="inlineStr">
        <is>
          <t>A safety complaint reaches the wrong team late</t>
        </is>
      </c>
      <c r="E5" s="19" t="inlineStr">
        <is>
          <t>No rule for safety wording; low-confidence items not reviewed</t>
        </is>
      </c>
      <c r="F5" s="19" t="inlineStr">
        <is>
          <t>Weekly manual spot check</t>
        </is>
      </c>
      <c r="G5" s="20" t="n">
        <v>9</v>
      </c>
      <c r="H5" s="20" t="n">
        <v>4</v>
      </c>
      <c r="I5" s="20" t="n">
        <v>6</v>
      </c>
      <c r="J5" s="15">
        <f>IF(COUNT(G5:I5)&lt;3,"",G5*H5*I5)</f>
        <v/>
      </c>
      <c r="K5" s="21">
        <f>IF(J5="","",IF(J5&gt;=Settings!$A$18,"High",IF(J5&gt;=Settings!$A$19,"Medium","Low")))</f>
        <v/>
      </c>
      <c r="L5" s="21">
        <f>IF(G5="","",IF(G5&gt;=Settings!$A$20,"Review",""))</f>
        <v/>
      </c>
      <c r="M5" s="19" t="inlineStr">
        <is>
          <t>Keyword safety rule, plus human review of low-confidence items</t>
        </is>
      </c>
      <c r="N5" s="19" t="inlineStr">
        <is>
          <t>Detection or check</t>
        </is>
      </c>
      <c r="O5" s="19" t="inlineStr">
        <is>
          <t>Customer service lead</t>
        </is>
      </c>
      <c r="P5" s="22" t="n">
        <v>46341</v>
      </c>
      <c r="Q5" s="19" t="inlineStr">
        <is>
          <t>In progress</t>
        </is>
      </c>
      <c r="R5" s="22" t="n"/>
      <c r="S5" s="20" t="n">
        <v>9</v>
      </c>
      <c r="T5" s="20" t="n">
        <v>2</v>
      </c>
      <c r="U5" s="20" t="n">
        <v>3</v>
      </c>
      <c r="V5" s="15">
        <f>IF(COUNT(S5:U5)&lt;3,"",S5*T5*U5)</f>
        <v/>
      </c>
      <c r="W5" s="21">
        <f>IF(V5="","",IF(V5&gt;=Settings!$A$18,"High",IF(V5&gt;=Settings!$A$19,"Medium","Low")))</f>
        <v/>
      </c>
      <c r="X5" s="21">
        <f>IF(OR(P5="",Q5="Done",Q5="Verified"),"",IF(P5&lt;Settings!$A$21,"Overdue",""))</f>
        <v/>
      </c>
      <c r="Y5" s="15">
        <f>IF(V5="","",RANK(V5,$V$5:$V$64)+COUNTIF($V$5:V5,V5)-1)</f>
        <v/>
      </c>
    </row>
    <row r="6">
      <c r="A6" s="19" t="inlineStr">
        <is>
          <t>R-02</t>
        </is>
      </c>
      <c r="B6" s="19" t="inlineStr">
        <is>
          <t>Reply drafting</t>
        </is>
      </c>
      <c r="C6" s="19" t="inlineStr">
        <is>
          <t>Drafted reply cites a part number that does not exist</t>
        </is>
      </c>
      <c r="D6" s="19" t="inlineStr">
        <is>
          <t>A wrong reply goes to a customer</t>
        </is>
      </c>
      <c r="E6" s="19" t="inlineStr">
        <is>
          <t>The model invents details</t>
        </is>
      </c>
      <c r="F6" s="19" t="inlineStr">
        <is>
          <t>Reviewer reads the draft</t>
        </is>
      </c>
      <c r="G6" s="20" t="n">
        <v>6</v>
      </c>
      <c r="H6" s="20" t="n">
        <v>5</v>
      </c>
      <c r="I6" s="20" t="n">
        <v>5</v>
      </c>
      <c r="J6" s="15">
        <f>IF(COUNT(G6:I6)&lt;3,"",G6*H6*I6)</f>
        <v/>
      </c>
      <c r="K6" s="21">
        <f>IF(J6="","",IF(J6&gt;=Settings!$A$18,"High",IF(J6&gt;=Settings!$A$19,"Medium","Low")))</f>
        <v/>
      </c>
      <c r="L6" s="21">
        <f>IF(G6="","",IF(G6&gt;=Settings!$A$20,"Review",""))</f>
        <v/>
      </c>
      <c r="M6" s="19" t="inlineStr">
        <is>
          <t>Look-up check of every part number against the catalog before sending</t>
        </is>
      </c>
      <c r="N6" s="19" t="inlineStr">
        <is>
          <t>Detection or check</t>
        </is>
      </c>
      <c r="O6" s="19" t="inlineStr">
        <is>
          <t>Customer service lead</t>
        </is>
      </c>
      <c r="P6" s="22" t="n">
        <v>46296</v>
      </c>
      <c r="Q6" s="19" t="inlineStr">
        <is>
          <t>Done</t>
        </is>
      </c>
      <c r="R6" s="22" t="n">
        <v>46296</v>
      </c>
      <c r="S6" s="20" t="n">
        <v>6</v>
      </c>
      <c r="T6" s="20" t="n">
        <v>3</v>
      </c>
      <c r="U6" s="20" t="n">
        <v>2</v>
      </c>
      <c r="V6" s="15">
        <f>IF(COUNT(S6:U6)&lt;3,"",S6*T6*U6)</f>
        <v/>
      </c>
      <c r="W6" s="21">
        <f>IF(V6="","",IF(V6&gt;=Settings!$A$18,"High",IF(V6&gt;=Settings!$A$19,"Medium","Low")))</f>
        <v/>
      </c>
      <c r="X6" s="21">
        <f>IF(OR(P6="",Q6="Done",Q6="Verified"),"",IF(P6&lt;Settings!$A$21,"Overdue",""))</f>
        <v/>
      </c>
      <c r="Y6" s="15">
        <f>IF(V6="","",RANK(V6,$V$5:$V$64)+COUNTIF($V$5:V6,V6)-1)</f>
        <v/>
      </c>
    </row>
    <row r="7">
      <c r="A7" s="19" t="inlineStr">
        <is>
          <t>R-03</t>
        </is>
      </c>
      <c r="B7" s="19" t="inlineStr">
        <is>
          <t>All users</t>
        </is>
      </c>
      <c r="C7" s="19" t="inlineStr">
        <is>
          <t>Confidential customer data pasted into a public AI tool</t>
        </is>
      </c>
      <c r="D7" s="19" t="inlineStr">
        <is>
          <t>Customer data is exposed</t>
        </is>
      </c>
      <c r="E7" s="19" t="inlineStr">
        <is>
          <t>Staff paste data into public tools</t>
        </is>
      </c>
      <c r="F7" s="19" t="inlineStr">
        <is>
          <t>A policy exists, not enforced</t>
        </is>
      </c>
      <c r="G7" s="20" t="n">
        <v>8</v>
      </c>
      <c r="H7" s="20" t="n">
        <v>5</v>
      </c>
      <c r="I7" s="20" t="n">
        <v>7</v>
      </c>
      <c r="J7" s="15">
        <f>IF(COUNT(G7:I7)&lt;3,"",G7*H7*I7)</f>
        <v/>
      </c>
      <c r="K7" s="21">
        <f>IF(J7="","",IF(J7&gt;=Settings!$A$18,"High",IF(J7&gt;=Settings!$A$19,"Medium","Low")))</f>
        <v/>
      </c>
      <c r="L7" s="21">
        <f>IF(G7="","",IF(G7&gt;=Settings!$A$20,"Review",""))</f>
        <v/>
      </c>
      <c r="M7" s="19" t="inlineStr">
        <is>
          <t>Approved tools only, data classification rules, and training</t>
        </is>
      </c>
      <c r="N7" s="19" t="inlineStr">
        <is>
          <t>Policy or training</t>
        </is>
      </c>
      <c r="O7" s="19" t="inlineStr">
        <is>
          <t>IT security lead</t>
        </is>
      </c>
      <c r="P7" s="22" t="n">
        <v>46356</v>
      </c>
      <c r="Q7" s="19" t="inlineStr">
        <is>
          <t>In progress</t>
        </is>
      </c>
      <c r="R7" s="22" t="n"/>
      <c r="S7" s="20" t="n">
        <v>8</v>
      </c>
      <c r="T7" s="20" t="n">
        <v>2</v>
      </c>
      <c r="U7" s="20" t="n">
        <v>3</v>
      </c>
      <c r="V7" s="15">
        <f>IF(COUNT(S7:U7)&lt;3,"",S7*T7*U7)</f>
        <v/>
      </c>
      <c r="W7" s="21">
        <f>IF(V7="","",IF(V7&gt;=Settings!$A$18,"High",IF(V7&gt;=Settings!$A$19,"Medium","Low")))</f>
        <v/>
      </c>
      <c r="X7" s="21">
        <f>IF(OR(P7="",Q7="Done",Q7="Verified"),"",IF(P7&lt;Settings!$A$21,"Overdue",""))</f>
        <v/>
      </c>
      <c r="Y7" s="15">
        <f>IF(V7="","",RANK(V7,$V$5:$V$64)+COUNTIF($V$5:V7,V7)-1)</f>
        <v/>
      </c>
    </row>
    <row r="8">
      <c r="A8" s="19" t="inlineStr">
        <is>
          <t>R-04</t>
        </is>
      </c>
      <c r="B8" s="19" t="inlineStr">
        <is>
          <t>Maintenance agent</t>
        </is>
      </c>
      <c r="C8" s="19" t="inlineStr">
        <is>
          <t>Agent closes a work order that is not finished</t>
        </is>
      </c>
      <c r="D8" s="19" t="inlineStr">
        <is>
          <t>Equipment is left unserviced</t>
        </is>
      </c>
      <c r="E8" s="19" t="inlineStr">
        <is>
          <t>The agent trusts the ticket status</t>
        </is>
      </c>
      <c r="F8" s="19" t="inlineStr">
        <is>
          <t>Planner reviews daily</t>
        </is>
      </c>
      <c r="G8" s="20" t="n">
        <v>7</v>
      </c>
      <c r="H8" s="20" t="n">
        <v>3</v>
      </c>
      <c r="I8" s="20" t="n">
        <v>7</v>
      </c>
      <c r="J8" s="15">
        <f>IF(COUNT(G8:I8)&lt;3,"",G8*H8*I8)</f>
        <v/>
      </c>
      <c r="K8" s="21">
        <f>IF(J8="","",IF(J8&gt;=Settings!$A$18,"High",IF(J8&gt;=Settings!$A$19,"Medium","Low")))</f>
        <v/>
      </c>
      <c r="L8" s="21">
        <f>IF(G8="","",IF(G8&gt;=Settings!$A$20,"Review",""))</f>
        <v/>
      </c>
      <c r="M8" s="19" t="inlineStr">
        <is>
          <t>Closure needs a technician confirmation step and a photo</t>
        </is>
      </c>
      <c r="N8" s="19" t="inlineStr">
        <is>
          <t>Design or process</t>
        </is>
      </c>
      <c r="O8" s="19" t="inlineStr">
        <is>
          <t>Maintenance lead</t>
        </is>
      </c>
      <c r="P8" s="22" t="n">
        <v>46305</v>
      </c>
      <c r="Q8" s="19" t="inlineStr">
        <is>
          <t>Open</t>
        </is>
      </c>
      <c r="R8" s="22" t="n"/>
      <c r="S8" s="20" t="n">
        <v>7</v>
      </c>
      <c r="T8" s="20" t="n">
        <v>2</v>
      </c>
      <c r="U8" s="20" t="n">
        <v>3</v>
      </c>
      <c r="V8" s="15">
        <f>IF(COUNT(S8:U8)&lt;3,"",S8*T8*U8)</f>
        <v/>
      </c>
      <c r="W8" s="21">
        <f>IF(V8="","",IF(V8&gt;=Settings!$A$18,"High",IF(V8&gt;=Settings!$A$19,"Medium","Low")))</f>
        <v/>
      </c>
      <c r="X8" s="21">
        <f>IF(OR(P8="",Q8="Done",Q8="Verified"),"",IF(P8&lt;Settings!$A$21,"Overdue",""))</f>
        <v/>
      </c>
      <c r="Y8" s="15">
        <f>IF(V8="","",RANK(V8,$V$5:$V$64)+COUNTIF($V$5:V8,V8)-1)</f>
        <v/>
      </c>
    </row>
    <row r="9">
      <c r="A9" s="19" t="inlineStr">
        <is>
          <t>R-05</t>
        </is>
      </c>
      <c r="B9" s="19" t="inlineStr">
        <is>
          <t>Complaint intake</t>
        </is>
      </c>
      <c r="C9" s="19" t="inlineStr">
        <is>
          <t>Instructions hidden in a customer email change agent behavior</t>
        </is>
      </c>
      <c r="D9" s="19" t="inlineStr">
        <is>
          <t>The agent takes actions it should not</t>
        </is>
      </c>
      <c r="E9" s="19" t="inlineStr">
        <is>
          <t>Text in an email is read as an instruction</t>
        </is>
      </c>
      <c r="F9" s="19" t="inlineStr">
        <is>
          <t>None</t>
        </is>
      </c>
      <c r="G9" s="20" t="n">
        <v>8</v>
      </c>
      <c r="H9" s="20" t="n">
        <v>3</v>
      </c>
      <c r="I9" s="20" t="n">
        <v>8</v>
      </c>
      <c r="J9" s="15">
        <f>IF(COUNT(G9:I9)&lt;3,"",G9*H9*I9)</f>
        <v/>
      </c>
      <c r="K9" s="21">
        <f>IF(J9="","",IF(J9&gt;=Settings!$A$18,"High",IF(J9&gt;=Settings!$A$19,"Medium","Low")))</f>
        <v/>
      </c>
      <c r="L9" s="21">
        <f>IF(G9="","",IF(G9&gt;=Settings!$A$20,"Review",""))</f>
        <v/>
      </c>
      <c r="M9" s="19" t="inlineStr">
        <is>
          <t>Treat email text as data, restrict agent tools, and filter outputs</t>
        </is>
      </c>
      <c r="N9" s="19" t="inlineStr">
        <is>
          <t>Design or process</t>
        </is>
      </c>
      <c r="O9" s="19" t="inlineStr">
        <is>
          <t>IT security lead</t>
        </is>
      </c>
      <c r="P9" s="22" t="n">
        <v>46371</v>
      </c>
      <c r="Q9" s="19" t="inlineStr">
        <is>
          <t>Open</t>
        </is>
      </c>
      <c r="R9" s="22" t="n"/>
      <c r="S9" s="20" t="n">
        <v>8</v>
      </c>
      <c r="T9" s="20" t="n">
        <v>2</v>
      </c>
      <c r="U9" s="20" t="n">
        <v>4</v>
      </c>
      <c r="V9" s="15">
        <f>IF(COUNT(S9:U9)&lt;3,"",S9*T9*U9)</f>
        <v/>
      </c>
      <c r="W9" s="21">
        <f>IF(V9="","",IF(V9&gt;=Settings!$A$18,"High",IF(V9&gt;=Settings!$A$19,"Medium","Low")))</f>
        <v/>
      </c>
      <c r="X9" s="21">
        <f>IF(OR(P9="",Q9="Done",Q9="Verified"),"",IF(P9&lt;Settings!$A$21,"Overdue",""))</f>
        <v/>
      </c>
      <c r="Y9" s="15">
        <f>IF(V9="","",RANK(V9,$V$5:$V$64)+COUNTIF($V$5:V9,V9)-1)</f>
        <v/>
      </c>
    </row>
    <row r="10">
      <c r="A10" s="19" t="inlineStr">
        <is>
          <t>R-06</t>
        </is>
      </c>
      <c r="B10" s="19" t="inlineStr">
        <is>
          <t>All systems</t>
        </is>
      </c>
      <c r="C10" s="19" t="inlineStr">
        <is>
          <t>Vendor model update changes behavior without notice</t>
        </is>
      </c>
      <c r="D10" s="19" t="inlineStr">
        <is>
          <t>Results change without anyone noticing</t>
        </is>
      </c>
      <c r="E10" s="19" t="inlineStr">
        <is>
          <t>The vendor updates the model</t>
        </is>
      </c>
      <c r="F10" s="19" t="inlineStr">
        <is>
          <t>None</t>
        </is>
      </c>
      <c r="G10" s="20" t="n">
        <v>6</v>
      </c>
      <c r="H10" s="20" t="n">
        <v>4</v>
      </c>
      <c r="I10" s="20" t="n">
        <v>8</v>
      </c>
      <c r="J10" s="15">
        <f>IF(COUNT(G10:I10)&lt;3,"",G10*H10*I10)</f>
        <v/>
      </c>
      <c r="K10" s="21">
        <f>IF(J10="","",IF(J10&gt;=Settings!$A$18,"High",IF(J10&gt;=Settings!$A$19,"Medium","Low")))</f>
        <v/>
      </c>
      <c r="L10" s="21">
        <f>IF(G10="","",IF(G10&gt;=Settings!$A$20,"Review",""))</f>
        <v/>
      </c>
      <c r="M10" s="19" t="inlineStr">
        <is>
          <t>Pin the version; re-run the test set before changing</t>
        </is>
      </c>
      <c r="N10" s="19" t="inlineStr">
        <is>
          <t>Vendor or contract</t>
        </is>
      </c>
      <c r="O10" s="19" t="inlineStr">
        <is>
          <t>Operations manager</t>
        </is>
      </c>
      <c r="P10" s="22" t="n">
        <v>46310</v>
      </c>
      <c r="Q10" s="19" t="inlineStr">
        <is>
          <t>Done</t>
        </is>
      </c>
      <c r="R10" s="22" t="n">
        <v>46310</v>
      </c>
      <c r="S10" s="20" t="n">
        <v>6</v>
      </c>
      <c r="T10" s="20" t="n">
        <v>3</v>
      </c>
      <c r="U10" s="20" t="n">
        <v>3</v>
      </c>
      <c r="V10" s="15">
        <f>IF(COUNT(S10:U10)&lt;3,"",S10*T10*U10)</f>
        <v/>
      </c>
      <c r="W10" s="21">
        <f>IF(V10="","",IF(V10&gt;=Settings!$A$18,"High",IF(V10&gt;=Settings!$A$19,"Medium","Low")))</f>
        <v/>
      </c>
      <c r="X10" s="21">
        <f>IF(OR(P10="",Q10="Done",Q10="Verified"),"",IF(P10&lt;Settings!$A$21,"Overdue",""))</f>
        <v/>
      </c>
      <c r="Y10" s="15">
        <f>IF(V10="","",RANK(V10,$V$5:$V$64)+COUNTIF($V$5:V10,V10)-1)</f>
        <v/>
      </c>
    </row>
    <row r="11">
      <c r="A11" s="19" t="inlineStr">
        <is>
          <t>R-07</t>
        </is>
      </c>
      <c r="B11" s="19" t="inlineStr">
        <is>
          <t>Human review</t>
        </is>
      </c>
      <c r="C11" s="19" t="inlineStr">
        <is>
          <t>Reviewers approve outputs without checking</t>
        </is>
      </c>
      <c r="D11" s="19" t="inlineStr">
        <is>
          <t>Errors reach customers or records</t>
        </is>
      </c>
      <c r="E11" s="19" t="inlineStr">
        <is>
          <t>Reviewers approve in bulk</t>
        </is>
      </c>
      <c r="F11" s="19" t="inlineStr">
        <is>
          <t>Sign-off by the reviewer</t>
        </is>
      </c>
      <c r="G11" s="20" t="n">
        <v>7</v>
      </c>
      <c r="H11" s="20" t="n">
        <v>6</v>
      </c>
      <c r="I11" s="20" t="n">
        <v>7</v>
      </c>
      <c r="J11" s="15">
        <f>IF(COUNT(G11:I11)&lt;3,"",G11*H11*I11)</f>
        <v/>
      </c>
      <c r="K11" s="21">
        <f>IF(J11="","",IF(J11&gt;=Settings!$A$18,"High",IF(J11&gt;=Settings!$A$19,"Medium","Low")))</f>
        <v/>
      </c>
      <c r="L11" s="21">
        <f>IF(G11="","",IF(G11&gt;=Settings!$A$20,"Review",""))</f>
        <v/>
      </c>
      <c r="M11" s="19" t="inlineStr">
        <is>
          <t>Seed known errors into the queue; rotate reviewers; track the catch rate</t>
        </is>
      </c>
      <c r="N11" s="19" t="inlineStr">
        <is>
          <t>Human review</t>
        </is>
      </c>
      <c r="O11" s="19" t="inlineStr">
        <is>
          <t>Quality manager</t>
        </is>
      </c>
      <c r="P11" s="22" t="n">
        <v>46357</v>
      </c>
      <c r="Q11" s="19" t="inlineStr">
        <is>
          <t>Open</t>
        </is>
      </c>
      <c r="R11" s="22" t="n"/>
      <c r="S11" s="20" t="n">
        <v>7</v>
      </c>
      <c r="T11" s="20" t="n">
        <v>4</v>
      </c>
      <c r="U11" s="20" t="n">
        <v>4</v>
      </c>
      <c r="V11" s="15">
        <f>IF(COUNT(S11:U11)&lt;3,"",S11*T11*U11)</f>
        <v/>
      </c>
      <c r="W11" s="21">
        <f>IF(V11="","",IF(V11&gt;=Settings!$A$18,"High",IF(V11&gt;=Settings!$A$19,"Medium","Low")))</f>
        <v/>
      </c>
      <c r="X11" s="21">
        <f>IF(OR(P11="",Q11="Done",Q11="Verified"),"",IF(P11&lt;Settings!$A$21,"Overdue",""))</f>
        <v/>
      </c>
      <c r="Y11" s="15">
        <f>IF(V11="","",RANK(V11,$V$5:$V$64)+COUNTIF($V$5:V11,V11)-1)</f>
        <v/>
      </c>
    </row>
    <row r="12">
      <c r="A12" s="19" t="inlineStr">
        <is>
          <t>R-08</t>
        </is>
      </c>
      <c r="B12" s="19" t="inlineStr">
        <is>
          <t>Maintenance agent</t>
        </is>
      </c>
      <c r="C12" s="19" t="inlineStr">
        <is>
          <t>Agent loops and runs up usage cost</t>
        </is>
      </c>
      <c r="D12" s="19" t="inlineStr">
        <is>
          <t>Usage costs rise sharply</t>
        </is>
      </c>
      <c r="E12" s="19" t="inlineStr">
        <is>
          <t>The agent repeats steps without a limit</t>
        </is>
      </c>
      <c r="F12" s="19" t="inlineStr">
        <is>
          <t>None</t>
        </is>
      </c>
      <c r="G12" s="20" t="n">
        <v>4</v>
      </c>
      <c r="H12" s="20" t="n">
        <v>3</v>
      </c>
      <c r="I12" s="20" t="n">
        <v>4</v>
      </c>
      <c r="J12" s="15">
        <f>IF(COUNT(G12:I12)&lt;3,"",G12*H12*I12)</f>
        <v/>
      </c>
      <c r="K12" s="21">
        <f>IF(J12="","",IF(J12&gt;=Settings!$A$18,"High",IF(J12&gt;=Settings!$A$19,"Medium","Low")))</f>
        <v/>
      </c>
      <c r="L12" s="21">
        <f>IF(G12="","",IF(G12&gt;=Settings!$A$20,"Review",""))</f>
        <v/>
      </c>
      <c r="M12" s="19" t="inlineStr">
        <is>
          <t>Step and spend limits per task, with an alert</t>
        </is>
      </c>
      <c r="N12" s="19" t="inlineStr">
        <is>
          <t>Design or process</t>
        </is>
      </c>
      <c r="O12" s="19" t="inlineStr">
        <is>
          <t>Maintenance lead</t>
        </is>
      </c>
      <c r="P12" s="22" t="n">
        <v>46300</v>
      </c>
      <c r="Q12" s="19" t="inlineStr">
        <is>
          <t>Done</t>
        </is>
      </c>
      <c r="R12" s="22" t="n">
        <v>46300</v>
      </c>
      <c r="S12" s="20" t="n">
        <v>4</v>
      </c>
      <c r="T12" s="20" t="n">
        <v>2</v>
      </c>
      <c r="U12" s="20" t="n">
        <v>2</v>
      </c>
      <c r="V12" s="15">
        <f>IF(COUNT(S12:U12)&lt;3,"",S12*T12*U12)</f>
        <v/>
      </c>
      <c r="W12" s="21">
        <f>IF(V12="","",IF(V12&gt;=Settings!$A$18,"High",IF(V12&gt;=Settings!$A$19,"Medium","Low")))</f>
        <v/>
      </c>
      <c r="X12" s="21">
        <f>IF(OR(P12="",Q12="Done",Q12="Verified"),"",IF(P12&lt;Settings!$A$21,"Overdue",""))</f>
        <v/>
      </c>
      <c r="Y12" s="15">
        <f>IF(V12="","",RANK(V12,$V$5:$V$64)+COUNTIF($V$5:V12,V12)-1)</f>
        <v/>
      </c>
    </row>
    <row r="13">
      <c r="A13" s="19" t="n"/>
      <c r="B13" s="19" t="n"/>
      <c r="C13" s="19" t="n"/>
      <c r="D13" s="19" t="n"/>
      <c r="E13" s="19" t="n"/>
      <c r="F13" s="19" t="n"/>
      <c r="G13" s="20" t="n"/>
      <c r="H13" s="20" t="n"/>
      <c r="I13" s="20" t="n"/>
      <c r="J13" s="15">
        <f>IF(COUNT(G13:I13)&lt;3,"",G13*H13*I13)</f>
        <v/>
      </c>
      <c r="K13" s="21">
        <f>IF(J13="","",IF(J13&gt;=Settings!$A$18,"High",IF(J13&gt;=Settings!$A$19,"Medium","Low")))</f>
        <v/>
      </c>
      <c r="L13" s="21">
        <f>IF(G13="","",IF(G13&gt;=Settings!$A$20,"Review",""))</f>
        <v/>
      </c>
      <c r="M13" s="19" t="n"/>
      <c r="N13" s="19" t="n"/>
      <c r="O13" s="19" t="n"/>
      <c r="P13" s="22" t="n"/>
      <c r="Q13" s="19" t="n"/>
      <c r="R13" s="22" t="n"/>
      <c r="S13" s="20" t="n"/>
      <c r="T13" s="20" t="n"/>
      <c r="U13" s="20" t="n"/>
      <c r="V13" s="15">
        <f>IF(COUNT(S13:U13)&lt;3,"",S13*T13*U13)</f>
        <v/>
      </c>
      <c r="W13" s="21">
        <f>IF(V13="","",IF(V13&gt;=Settings!$A$18,"High",IF(V13&gt;=Settings!$A$19,"Medium","Low")))</f>
        <v/>
      </c>
      <c r="X13" s="21">
        <f>IF(OR(P13="",Q13="Done",Q13="Verified"),"",IF(P13&lt;Settings!$A$21,"Overdue",""))</f>
        <v/>
      </c>
      <c r="Y13" s="15">
        <f>IF(V13="","",RANK(V13,$V$5:$V$64)+COUNTIF($V$5:V13,V13)-1)</f>
        <v/>
      </c>
    </row>
    <row r="14">
      <c r="A14" s="19" t="n"/>
      <c r="B14" s="19" t="n"/>
      <c r="C14" s="19" t="n"/>
      <c r="D14" s="19" t="n"/>
      <c r="E14" s="19" t="n"/>
      <c r="F14" s="19" t="n"/>
      <c r="G14" s="20" t="n"/>
      <c r="H14" s="20" t="n"/>
      <c r="I14" s="20" t="n"/>
      <c r="J14" s="15">
        <f>IF(COUNT(G14:I14)&lt;3,"",G14*H14*I14)</f>
        <v/>
      </c>
      <c r="K14" s="21">
        <f>IF(J14="","",IF(J14&gt;=Settings!$A$18,"High",IF(J14&gt;=Settings!$A$19,"Medium","Low")))</f>
        <v/>
      </c>
      <c r="L14" s="21">
        <f>IF(G14="","",IF(G14&gt;=Settings!$A$20,"Review",""))</f>
        <v/>
      </c>
      <c r="M14" s="19" t="n"/>
      <c r="N14" s="19" t="n"/>
      <c r="O14" s="19" t="n"/>
      <c r="P14" s="22" t="n"/>
      <c r="Q14" s="19" t="n"/>
      <c r="R14" s="22" t="n"/>
      <c r="S14" s="20" t="n"/>
      <c r="T14" s="20" t="n"/>
      <c r="U14" s="20" t="n"/>
      <c r="V14" s="15">
        <f>IF(COUNT(S14:U14)&lt;3,"",S14*T14*U14)</f>
        <v/>
      </c>
      <c r="W14" s="21">
        <f>IF(V14="","",IF(V14&gt;=Settings!$A$18,"High",IF(V14&gt;=Settings!$A$19,"Medium","Low")))</f>
        <v/>
      </c>
      <c r="X14" s="21">
        <f>IF(OR(P14="",Q14="Done",Q14="Verified"),"",IF(P14&lt;Settings!$A$21,"Overdue",""))</f>
        <v/>
      </c>
      <c r="Y14" s="15">
        <f>IF(V14="","",RANK(V14,$V$5:$V$64)+COUNTIF($V$5:V14,V14)-1)</f>
        <v/>
      </c>
    </row>
    <row r="15">
      <c r="A15" s="19" t="n"/>
      <c r="B15" s="19" t="n"/>
      <c r="C15" s="19" t="n"/>
      <c r="D15" s="19" t="n"/>
      <c r="E15" s="19" t="n"/>
      <c r="F15" s="19" t="n"/>
      <c r="G15" s="20" t="n"/>
      <c r="H15" s="20" t="n"/>
      <c r="I15" s="20" t="n"/>
      <c r="J15" s="15">
        <f>IF(COUNT(G15:I15)&lt;3,"",G15*H15*I15)</f>
        <v/>
      </c>
      <c r="K15" s="21">
        <f>IF(J15="","",IF(J15&gt;=Settings!$A$18,"High",IF(J15&gt;=Settings!$A$19,"Medium","Low")))</f>
        <v/>
      </c>
      <c r="L15" s="21">
        <f>IF(G15="","",IF(G15&gt;=Settings!$A$20,"Review",""))</f>
        <v/>
      </c>
      <c r="M15" s="19" t="n"/>
      <c r="N15" s="19" t="n"/>
      <c r="O15" s="19" t="n"/>
      <c r="P15" s="22" t="n"/>
      <c r="Q15" s="19" t="n"/>
      <c r="R15" s="22" t="n"/>
      <c r="S15" s="20" t="n"/>
      <c r="T15" s="20" t="n"/>
      <c r="U15" s="20" t="n"/>
      <c r="V15" s="15">
        <f>IF(COUNT(S15:U15)&lt;3,"",S15*T15*U15)</f>
        <v/>
      </c>
      <c r="W15" s="21">
        <f>IF(V15="","",IF(V15&gt;=Settings!$A$18,"High",IF(V15&gt;=Settings!$A$19,"Medium","Low")))</f>
        <v/>
      </c>
      <c r="X15" s="21">
        <f>IF(OR(P15="",Q15="Done",Q15="Verified"),"",IF(P15&lt;Settings!$A$21,"Overdue",""))</f>
        <v/>
      </c>
      <c r="Y15" s="15">
        <f>IF(V15="","",RANK(V15,$V$5:$V$64)+COUNTIF($V$5:V15,V15)-1)</f>
        <v/>
      </c>
    </row>
    <row r="16">
      <c r="A16" s="19" t="n"/>
      <c r="B16" s="19" t="n"/>
      <c r="C16" s="19" t="n"/>
      <c r="D16" s="19" t="n"/>
      <c r="E16" s="19" t="n"/>
      <c r="F16" s="19" t="n"/>
      <c r="G16" s="20" t="n"/>
      <c r="H16" s="20" t="n"/>
      <c r="I16" s="20" t="n"/>
      <c r="J16" s="15">
        <f>IF(COUNT(G16:I16)&lt;3,"",G16*H16*I16)</f>
        <v/>
      </c>
      <c r="K16" s="21">
        <f>IF(J16="","",IF(J16&gt;=Settings!$A$18,"High",IF(J16&gt;=Settings!$A$19,"Medium","Low")))</f>
        <v/>
      </c>
      <c r="L16" s="21">
        <f>IF(G16="","",IF(G16&gt;=Settings!$A$20,"Review",""))</f>
        <v/>
      </c>
      <c r="M16" s="19" t="n"/>
      <c r="N16" s="19" t="n"/>
      <c r="O16" s="19" t="n"/>
      <c r="P16" s="22" t="n"/>
      <c r="Q16" s="19" t="n"/>
      <c r="R16" s="22" t="n"/>
      <c r="S16" s="20" t="n"/>
      <c r="T16" s="20" t="n"/>
      <c r="U16" s="20" t="n"/>
      <c r="V16" s="15">
        <f>IF(COUNT(S16:U16)&lt;3,"",S16*T16*U16)</f>
        <v/>
      </c>
      <c r="W16" s="21">
        <f>IF(V16="","",IF(V16&gt;=Settings!$A$18,"High",IF(V16&gt;=Settings!$A$19,"Medium","Low")))</f>
        <v/>
      </c>
      <c r="X16" s="21">
        <f>IF(OR(P16="",Q16="Done",Q16="Verified"),"",IF(P16&lt;Settings!$A$21,"Overdue",""))</f>
        <v/>
      </c>
      <c r="Y16" s="15">
        <f>IF(V16="","",RANK(V16,$V$5:$V$64)+COUNTIF($V$5:V16,V16)-1)</f>
        <v/>
      </c>
    </row>
    <row r="17">
      <c r="A17" s="19" t="n"/>
      <c r="B17" s="19" t="n"/>
      <c r="C17" s="19" t="n"/>
      <c r="D17" s="19" t="n"/>
      <c r="E17" s="19" t="n"/>
      <c r="F17" s="19" t="n"/>
      <c r="G17" s="20" t="n"/>
      <c r="H17" s="20" t="n"/>
      <c r="I17" s="20" t="n"/>
      <c r="J17" s="15">
        <f>IF(COUNT(G17:I17)&lt;3,"",G17*H17*I17)</f>
        <v/>
      </c>
      <c r="K17" s="21">
        <f>IF(J17="","",IF(J17&gt;=Settings!$A$18,"High",IF(J17&gt;=Settings!$A$19,"Medium","Low")))</f>
        <v/>
      </c>
      <c r="L17" s="21">
        <f>IF(G17="","",IF(G17&gt;=Settings!$A$20,"Review",""))</f>
        <v/>
      </c>
      <c r="M17" s="19" t="n"/>
      <c r="N17" s="19" t="n"/>
      <c r="O17" s="19" t="n"/>
      <c r="P17" s="22" t="n"/>
      <c r="Q17" s="19" t="n"/>
      <c r="R17" s="22" t="n"/>
      <c r="S17" s="20" t="n"/>
      <c r="T17" s="20" t="n"/>
      <c r="U17" s="20" t="n"/>
      <c r="V17" s="15">
        <f>IF(COUNT(S17:U17)&lt;3,"",S17*T17*U17)</f>
        <v/>
      </c>
      <c r="W17" s="21">
        <f>IF(V17="","",IF(V17&gt;=Settings!$A$18,"High",IF(V17&gt;=Settings!$A$19,"Medium","Low")))</f>
        <v/>
      </c>
      <c r="X17" s="21">
        <f>IF(OR(P17="",Q17="Done",Q17="Verified"),"",IF(P17&lt;Settings!$A$21,"Overdue",""))</f>
        <v/>
      </c>
      <c r="Y17" s="15">
        <f>IF(V17="","",RANK(V17,$V$5:$V$64)+COUNTIF($V$5:V17,V17)-1)</f>
        <v/>
      </c>
    </row>
    <row r="18">
      <c r="A18" s="19" t="n"/>
      <c r="B18" s="19" t="n"/>
      <c r="C18" s="19" t="n"/>
      <c r="D18" s="19" t="n"/>
      <c r="E18" s="19" t="n"/>
      <c r="F18" s="19" t="n"/>
      <c r="G18" s="20" t="n"/>
      <c r="H18" s="20" t="n"/>
      <c r="I18" s="20" t="n"/>
      <c r="J18" s="15">
        <f>IF(COUNT(G18:I18)&lt;3,"",G18*H18*I18)</f>
        <v/>
      </c>
      <c r="K18" s="21">
        <f>IF(J18="","",IF(J18&gt;=Settings!$A$18,"High",IF(J18&gt;=Settings!$A$19,"Medium","Low")))</f>
        <v/>
      </c>
      <c r="L18" s="21">
        <f>IF(G18="","",IF(G18&gt;=Settings!$A$20,"Review",""))</f>
        <v/>
      </c>
      <c r="M18" s="19" t="n"/>
      <c r="N18" s="19" t="n"/>
      <c r="O18" s="19" t="n"/>
      <c r="P18" s="22" t="n"/>
      <c r="Q18" s="19" t="n"/>
      <c r="R18" s="22" t="n"/>
      <c r="S18" s="20" t="n"/>
      <c r="T18" s="20" t="n"/>
      <c r="U18" s="20" t="n"/>
      <c r="V18" s="15">
        <f>IF(COUNT(S18:U18)&lt;3,"",S18*T18*U18)</f>
        <v/>
      </c>
      <c r="W18" s="21">
        <f>IF(V18="","",IF(V18&gt;=Settings!$A$18,"High",IF(V18&gt;=Settings!$A$19,"Medium","Low")))</f>
        <v/>
      </c>
      <c r="X18" s="21">
        <f>IF(OR(P18="",Q18="Done",Q18="Verified"),"",IF(P18&lt;Settings!$A$21,"Overdue",""))</f>
        <v/>
      </c>
      <c r="Y18" s="15">
        <f>IF(V18="","",RANK(V18,$V$5:$V$64)+COUNTIF($V$5:V18,V18)-1)</f>
        <v/>
      </c>
    </row>
    <row r="19">
      <c r="A19" s="19" t="n"/>
      <c r="B19" s="19" t="n"/>
      <c r="C19" s="19" t="n"/>
      <c r="D19" s="19" t="n"/>
      <c r="E19" s="19" t="n"/>
      <c r="F19" s="19" t="n"/>
      <c r="G19" s="20" t="n"/>
      <c r="H19" s="20" t="n"/>
      <c r="I19" s="20" t="n"/>
      <c r="J19" s="15">
        <f>IF(COUNT(G19:I19)&lt;3,"",G19*H19*I19)</f>
        <v/>
      </c>
      <c r="K19" s="21">
        <f>IF(J19="","",IF(J19&gt;=Settings!$A$18,"High",IF(J19&gt;=Settings!$A$19,"Medium","Low")))</f>
        <v/>
      </c>
      <c r="L19" s="21">
        <f>IF(G19="","",IF(G19&gt;=Settings!$A$20,"Review",""))</f>
        <v/>
      </c>
      <c r="M19" s="19" t="n"/>
      <c r="N19" s="19" t="n"/>
      <c r="O19" s="19" t="n"/>
      <c r="P19" s="22" t="n"/>
      <c r="Q19" s="19" t="n"/>
      <c r="R19" s="22" t="n"/>
      <c r="S19" s="20" t="n"/>
      <c r="T19" s="20" t="n"/>
      <c r="U19" s="20" t="n"/>
      <c r="V19" s="15">
        <f>IF(COUNT(S19:U19)&lt;3,"",S19*T19*U19)</f>
        <v/>
      </c>
      <c r="W19" s="21">
        <f>IF(V19="","",IF(V19&gt;=Settings!$A$18,"High",IF(V19&gt;=Settings!$A$19,"Medium","Low")))</f>
        <v/>
      </c>
      <c r="X19" s="21">
        <f>IF(OR(P19="",Q19="Done",Q19="Verified"),"",IF(P19&lt;Settings!$A$21,"Overdue",""))</f>
        <v/>
      </c>
      <c r="Y19" s="15">
        <f>IF(V19="","",RANK(V19,$V$5:$V$64)+COUNTIF($V$5:V19,V19)-1)</f>
        <v/>
      </c>
    </row>
    <row r="20">
      <c r="A20" s="19" t="n"/>
      <c r="B20" s="19" t="n"/>
      <c r="C20" s="19" t="n"/>
      <c r="D20" s="19" t="n"/>
      <c r="E20" s="19" t="n"/>
      <c r="F20" s="19" t="n"/>
      <c r="G20" s="20" t="n"/>
      <c r="H20" s="20" t="n"/>
      <c r="I20" s="20" t="n"/>
      <c r="J20" s="15">
        <f>IF(COUNT(G20:I20)&lt;3,"",G20*H20*I20)</f>
        <v/>
      </c>
      <c r="K20" s="21">
        <f>IF(J20="","",IF(J20&gt;=Settings!$A$18,"High",IF(J20&gt;=Settings!$A$19,"Medium","Low")))</f>
        <v/>
      </c>
      <c r="L20" s="21">
        <f>IF(G20="","",IF(G20&gt;=Settings!$A$20,"Review",""))</f>
        <v/>
      </c>
      <c r="M20" s="19" t="n"/>
      <c r="N20" s="19" t="n"/>
      <c r="O20" s="19" t="n"/>
      <c r="P20" s="22" t="n"/>
      <c r="Q20" s="19" t="n"/>
      <c r="R20" s="22" t="n"/>
      <c r="S20" s="20" t="n"/>
      <c r="T20" s="20" t="n"/>
      <c r="U20" s="20" t="n"/>
      <c r="V20" s="15">
        <f>IF(COUNT(S20:U20)&lt;3,"",S20*T20*U20)</f>
        <v/>
      </c>
      <c r="W20" s="21">
        <f>IF(V20="","",IF(V20&gt;=Settings!$A$18,"High",IF(V20&gt;=Settings!$A$19,"Medium","Low")))</f>
        <v/>
      </c>
      <c r="X20" s="21">
        <f>IF(OR(P20="",Q20="Done",Q20="Verified"),"",IF(P20&lt;Settings!$A$21,"Overdue",""))</f>
        <v/>
      </c>
      <c r="Y20" s="15">
        <f>IF(V20="","",RANK(V20,$V$5:$V$64)+COUNTIF($V$5:V20,V20)-1)</f>
        <v/>
      </c>
    </row>
    <row r="21">
      <c r="A21" s="19" t="n"/>
      <c r="B21" s="19" t="n"/>
      <c r="C21" s="19" t="n"/>
      <c r="D21" s="19" t="n"/>
      <c r="E21" s="19" t="n"/>
      <c r="F21" s="19" t="n"/>
      <c r="G21" s="20" t="n"/>
      <c r="H21" s="20" t="n"/>
      <c r="I21" s="20" t="n"/>
      <c r="J21" s="15">
        <f>IF(COUNT(G21:I21)&lt;3,"",G21*H21*I21)</f>
        <v/>
      </c>
      <c r="K21" s="21">
        <f>IF(J21="","",IF(J21&gt;=Settings!$A$18,"High",IF(J21&gt;=Settings!$A$19,"Medium","Low")))</f>
        <v/>
      </c>
      <c r="L21" s="21">
        <f>IF(G21="","",IF(G21&gt;=Settings!$A$20,"Review",""))</f>
        <v/>
      </c>
      <c r="M21" s="19" t="n"/>
      <c r="N21" s="19" t="n"/>
      <c r="O21" s="19" t="n"/>
      <c r="P21" s="22" t="n"/>
      <c r="Q21" s="19" t="n"/>
      <c r="R21" s="22" t="n"/>
      <c r="S21" s="20" t="n"/>
      <c r="T21" s="20" t="n"/>
      <c r="U21" s="20" t="n"/>
      <c r="V21" s="15">
        <f>IF(COUNT(S21:U21)&lt;3,"",S21*T21*U21)</f>
        <v/>
      </c>
      <c r="W21" s="21">
        <f>IF(V21="","",IF(V21&gt;=Settings!$A$18,"High",IF(V21&gt;=Settings!$A$19,"Medium","Low")))</f>
        <v/>
      </c>
      <c r="X21" s="21">
        <f>IF(OR(P21="",Q21="Done",Q21="Verified"),"",IF(P21&lt;Settings!$A$21,"Overdue",""))</f>
        <v/>
      </c>
      <c r="Y21" s="15">
        <f>IF(V21="","",RANK(V21,$V$5:$V$64)+COUNTIF($V$5:V21,V21)-1)</f>
        <v/>
      </c>
    </row>
    <row r="22">
      <c r="A22" s="19" t="n"/>
      <c r="B22" s="19" t="n"/>
      <c r="C22" s="19" t="n"/>
      <c r="D22" s="19" t="n"/>
      <c r="E22" s="19" t="n"/>
      <c r="F22" s="19" t="n"/>
      <c r="G22" s="20" t="n"/>
      <c r="H22" s="20" t="n"/>
      <c r="I22" s="20" t="n"/>
      <c r="J22" s="15">
        <f>IF(COUNT(G22:I22)&lt;3,"",G22*H22*I22)</f>
        <v/>
      </c>
      <c r="K22" s="21">
        <f>IF(J22="","",IF(J22&gt;=Settings!$A$18,"High",IF(J22&gt;=Settings!$A$19,"Medium","Low")))</f>
        <v/>
      </c>
      <c r="L22" s="21">
        <f>IF(G22="","",IF(G22&gt;=Settings!$A$20,"Review",""))</f>
        <v/>
      </c>
      <c r="M22" s="19" t="n"/>
      <c r="N22" s="19" t="n"/>
      <c r="O22" s="19" t="n"/>
      <c r="P22" s="22" t="n"/>
      <c r="Q22" s="19" t="n"/>
      <c r="R22" s="22" t="n"/>
      <c r="S22" s="20" t="n"/>
      <c r="T22" s="20" t="n"/>
      <c r="U22" s="20" t="n"/>
      <c r="V22" s="15">
        <f>IF(COUNT(S22:U22)&lt;3,"",S22*T22*U22)</f>
        <v/>
      </c>
      <c r="W22" s="21">
        <f>IF(V22="","",IF(V22&gt;=Settings!$A$18,"High",IF(V22&gt;=Settings!$A$19,"Medium","Low")))</f>
        <v/>
      </c>
      <c r="X22" s="21">
        <f>IF(OR(P22="",Q22="Done",Q22="Verified"),"",IF(P22&lt;Settings!$A$21,"Overdue",""))</f>
        <v/>
      </c>
      <c r="Y22" s="15">
        <f>IF(V22="","",RANK(V22,$V$5:$V$64)+COUNTIF($V$5:V22,V22)-1)</f>
        <v/>
      </c>
    </row>
    <row r="23">
      <c r="A23" s="19" t="n"/>
      <c r="B23" s="19" t="n"/>
      <c r="C23" s="19" t="n"/>
      <c r="D23" s="19" t="n"/>
      <c r="E23" s="19" t="n"/>
      <c r="F23" s="19" t="n"/>
      <c r="G23" s="20" t="n"/>
      <c r="H23" s="20" t="n"/>
      <c r="I23" s="20" t="n"/>
      <c r="J23" s="15">
        <f>IF(COUNT(G23:I23)&lt;3,"",G23*H23*I23)</f>
        <v/>
      </c>
      <c r="K23" s="21">
        <f>IF(J23="","",IF(J23&gt;=Settings!$A$18,"High",IF(J23&gt;=Settings!$A$19,"Medium","Low")))</f>
        <v/>
      </c>
      <c r="L23" s="21">
        <f>IF(G23="","",IF(G23&gt;=Settings!$A$20,"Review",""))</f>
        <v/>
      </c>
      <c r="M23" s="19" t="n"/>
      <c r="N23" s="19" t="n"/>
      <c r="O23" s="19" t="n"/>
      <c r="P23" s="22" t="n"/>
      <c r="Q23" s="19" t="n"/>
      <c r="R23" s="22" t="n"/>
      <c r="S23" s="20" t="n"/>
      <c r="T23" s="20" t="n"/>
      <c r="U23" s="20" t="n"/>
      <c r="V23" s="15">
        <f>IF(COUNT(S23:U23)&lt;3,"",S23*T23*U23)</f>
        <v/>
      </c>
      <c r="W23" s="21">
        <f>IF(V23="","",IF(V23&gt;=Settings!$A$18,"High",IF(V23&gt;=Settings!$A$19,"Medium","Low")))</f>
        <v/>
      </c>
      <c r="X23" s="21">
        <f>IF(OR(P23="",Q23="Done",Q23="Verified"),"",IF(P23&lt;Settings!$A$21,"Overdue",""))</f>
        <v/>
      </c>
      <c r="Y23" s="15">
        <f>IF(V23="","",RANK(V23,$V$5:$V$64)+COUNTIF($V$5:V23,V23)-1)</f>
        <v/>
      </c>
    </row>
    <row r="24">
      <c r="A24" s="19" t="n"/>
      <c r="B24" s="19" t="n"/>
      <c r="C24" s="19" t="n"/>
      <c r="D24" s="19" t="n"/>
      <c r="E24" s="19" t="n"/>
      <c r="F24" s="19" t="n"/>
      <c r="G24" s="20" t="n"/>
      <c r="H24" s="20" t="n"/>
      <c r="I24" s="20" t="n"/>
      <c r="J24" s="15">
        <f>IF(COUNT(G24:I24)&lt;3,"",G24*H24*I24)</f>
        <v/>
      </c>
      <c r="K24" s="21">
        <f>IF(J24="","",IF(J24&gt;=Settings!$A$18,"High",IF(J24&gt;=Settings!$A$19,"Medium","Low")))</f>
        <v/>
      </c>
      <c r="L24" s="21">
        <f>IF(G24="","",IF(G24&gt;=Settings!$A$20,"Review",""))</f>
        <v/>
      </c>
      <c r="M24" s="19" t="n"/>
      <c r="N24" s="19" t="n"/>
      <c r="O24" s="19" t="n"/>
      <c r="P24" s="22" t="n"/>
      <c r="Q24" s="19" t="n"/>
      <c r="R24" s="22" t="n"/>
      <c r="S24" s="20" t="n"/>
      <c r="T24" s="20" t="n"/>
      <c r="U24" s="20" t="n"/>
      <c r="V24" s="15">
        <f>IF(COUNT(S24:U24)&lt;3,"",S24*T24*U24)</f>
        <v/>
      </c>
      <c r="W24" s="21">
        <f>IF(V24="","",IF(V24&gt;=Settings!$A$18,"High",IF(V24&gt;=Settings!$A$19,"Medium","Low")))</f>
        <v/>
      </c>
      <c r="X24" s="21">
        <f>IF(OR(P24="",Q24="Done",Q24="Verified"),"",IF(P24&lt;Settings!$A$21,"Overdue",""))</f>
        <v/>
      </c>
      <c r="Y24" s="15">
        <f>IF(V24="","",RANK(V24,$V$5:$V$64)+COUNTIF($V$5:V24,V24)-1)</f>
        <v/>
      </c>
    </row>
    <row r="25">
      <c r="A25" s="19" t="n"/>
      <c r="B25" s="19" t="n"/>
      <c r="C25" s="19" t="n"/>
      <c r="D25" s="19" t="n"/>
      <c r="E25" s="19" t="n"/>
      <c r="F25" s="19" t="n"/>
      <c r="G25" s="20" t="n"/>
      <c r="H25" s="20" t="n"/>
      <c r="I25" s="20" t="n"/>
      <c r="J25" s="15">
        <f>IF(COUNT(G25:I25)&lt;3,"",G25*H25*I25)</f>
        <v/>
      </c>
      <c r="K25" s="21">
        <f>IF(J25="","",IF(J25&gt;=Settings!$A$18,"High",IF(J25&gt;=Settings!$A$19,"Medium","Low")))</f>
        <v/>
      </c>
      <c r="L25" s="21">
        <f>IF(G25="","",IF(G25&gt;=Settings!$A$20,"Review",""))</f>
        <v/>
      </c>
      <c r="M25" s="19" t="n"/>
      <c r="N25" s="19" t="n"/>
      <c r="O25" s="19" t="n"/>
      <c r="P25" s="22" t="n"/>
      <c r="Q25" s="19" t="n"/>
      <c r="R25" s="22" t="n"/>
      <c r="S25" s="20" t="n"/>
      <c r="T25" s="20" t="n"/>
      <c r="U25" s="20" t="n"/>
      <c r="V25" s="15">
        <f>IF(COUNT(S25:U25)&lt;3,"",S25*T25*U25)</f>
        <v/>
      </c>
      <c r="W25" s="21">
        <f>IF(V25="","",IF(V25&gt;=Settings!$A$18,"High",IF(V25&gt;=Settings!$A$19,"Medium","Low")))</f>
        <v/>
      </c>
      <c r="X25" s="21">
        <f>IF(OR(P25="",Q25="Done",Q25="Verified"),"",IF(P25&lt;Settings!$A$21,"Overdue",""))</f>
        <v/>
      </c>
      <c r="Y25" s="15">
        <f>IF(V25="","",RANK(V25,$V$5:$V$64)+COUNTIF($V$5:V25,V25)-1)</f>
        <v/>
      </c>
    </row>
    <row r="26">
      <c r="A26" s="19" t="n"/>
      <c r="B26" s="19" t="n"/>
      <c r="C26" s="19" t="n"/>
      <c r="D26" s="19" t="n"/>
      <c r="E26" s="19" t="n"/>
      <c r="F26" s="19" t="n"/>
      <c r="G26" s="20" t="n"/>
      <c r="H26" s="20" t="n"/>
      <c r="I26" s="20" t="n"/>
      <c r="J26" s="15">
        <f>IF(COUNT(G26:I26)&lt;3,"",G26*H26*I26)</f>
        <v/>
      </c>
      <c r="K26" s="21">
        <f>IF(J26="","",IF(J26&gt;=Settings!$A$18,"High",IF(J26&gt;=Settings!$A$19,"Medium","Low")))</f>
        <v/>
      </c>
      <c r="L26" s="21">
        <f>IF(G26="","",IF(G26&gt;=Settings!$A$20,"Review",""))</f>
        <v/>
      </c>
      <c r="M26" s="19" t="n"/>
      <c r="N26" s="19" t="n"/>
      <c r="O26" s="19" t="n"/>
      <c r="P26" s="22" t="n"/>
      <c r="Q26" s="19" t="n"/>
      <c r="R26" s="22" t="n"/>
      <c r="S26" s="20" t="n"/>
      <c r="T26" s="20" t="n"/>
      <c r="U26" s="20" t="n"/>
      <c r="V26" s="15">
        <f>IF(COUNT(S26:U26)&lt;3,"",S26*T26*U26)</f>
        <v/>
      </c>
      <c r="W26" s="21">
        <f>IF(V26="","",IF(V26&gt;=Settings!$A$18,"High",IF(V26&gt;=Settings!$A$19,"Medium","Low")))</f>
        <v/>
      </c>
      <c r="X26" s="21">
        <f>IF(OR(P26="",Q26="Done",Q26="Verified"),"",IF(P26&lt;Settings!$A$21,"Overdue",""))</f>
        <v/>
      </c>
      <c r="Y26" s="15">
        <f>IF(V26="","",RANK(V26,$V$5:$V$64)+COUNTIF($V$5:V26,V26)-1)</f>
        <v/>
      </c>
    </row>
    <row r="27">
      <c r="A27" s="19" t="n"/>
      <c r="B27" s="19" t="n"/>
      <c r="C27" s="19" t="n"/>
      <c r="D27" s="19" t="n"/>
      <c r="E27" s="19" t="n"/>
      <c r="F27" s="19" t="n"/>
      <c r="G27" s="20" t="n"/>
      <c r="H27" s="20" t="n"/>
      <c r="I27" s="20" t="n"/>
      <c r="J27" s="15">
        <f>IF(COUNT(G27:I27)&lt;3,"",G27*H27*I27)</f>
        <v/>
      </c>
      <c r="K27" s="21">
        <f>IF(J27="","",IF(J27&gt;=Settings!$A$18,"High",IF(J27&gt;=Settings!$A$19,"Medium","Low")))</f>
        <v/>
      </c>
      <c r="L27" s="21">
        <f>IF(G27="","",IF(G27&gt;=Settings!$A$20,"Review",""))</f>
        <v/>
      </c>
      <c r="M27" s="19" t="n"/>
      <c r="N27" s="19" t="n"/>
      <c r="O27" s="19" t="n"/>
      <c r="P27" s="22" t="n"/>
      <c r="Q27" s="19" t="n"/>
      <c r="R27" s="22" t="n"/>
      <c r="S27" s="20" t="n"/>
      <c r="T27" s="20" t="n"/>
      <c r="U27" s="20" t="n"/>
      <c r="V27" s="15">
        <f>IF(COUNT(S27:U27)&lt;3,"",S27*T27*U27)</f>
        <v/>
      </c>
      <c r="W27" s="21">
        <f>IF(V27="","",IF(V27&gt;=Settings!$A$18,"High",IF(V27&gt;=Settings!$A$19,"Medium","Low")))</f>
        <v/>
      </c>
      <c r="X27" s="21">
        <f>IF(OR(P27="",Q27="Done",Q27="Verified"),"",IF(P27&lt;Settings!$A$21,"Overdue",""))</f>
        <v/>
      </c>
      <c r="Y27" s="15">
        <f>IF(V27="","",RANK(V27,$V$5:$V$64)+COUNTIF($V$5:V27,V27)-1)</f>
        <v/>
      </c>
    </row>
    <row r="28">
      <c r="A28" s="19" t="n"/>
      <c r="B28" s="19" t="n"/>
      <c r="C28" s="19" t="n"/>
      <c r="D28" s="19" t="n"/>
      <c r="E28" s="19" t="n"/>
      <c r="F28" s="19" t="n"/>
      <c r="G28" s="20" t="n"/>
      <c r="H28" s="20" t="n"/>
      <c r="I28" s="20" t="n"/>
      <c r="J28" s="15">
        <f>IF(COUNT(G28:I28)&lt;3,"",G28*H28*I28)</f>
        <v/>
      </c>
      <c r="K28" s="21">
        <f>IF(J28="","",IF(J28&gt;=Settings!$A$18,"High",IF(J28&gt;=Settings!$A$19,"Medium","Low")))</f>
        <v/>
      </c>
      <c r="L28" s="21">
        <f>IF(G28="","",IF(G28&gt;=Settings!$A$20,"Review",""))</f>
        <v/>
      </c>
      <c r="M28" s="19" t="n"/>
      <c r="N28" s="19" t="n"/>
      <c r="O28" s="19" t="n"/>
      <c r="P28" s="22" t="n"/>
      <c r="Q28" s="19" t="n"/>
      <c r="R28" s="22" t="n"/>
      <c r="S28" s="20" t="n"/>
      <c r="T28" s="20" t="n"/>
      <c r="U28" s="20" t="n"/>
      <c r="V28" s="15">
        <f>IF(COUNT(S28:U28)&lt;3,"",S28*T28*U28)</f>
        <v/>
      </c>
      <c r="W28" s="21">
        <f>IF(V28="","",IF(V28&gt;=Settings!$A$18,"High",IF(V28&gt;=Settings!$A$19,"Medium","Low")))</f>
        <v/>
      </c>
      <c r="X28" s="21">
        <f>IF(OR(P28="",Q28="Done",Q28="Verified"),"",IF(P28&lt;Settings!$A$21,"Overdue",""))</f>
        <v/>
      </c>
      <c r="Y28" s="15">
        <f>IF(V28="","",RANK(V28,$V$5:$V$64)+COUNTIF($V$5:V28,V28)-1)</f>
        <v/>
      </c>
    </row>
    <row r="29">
      <c r="A29" s="19" t="n"/>
      <c r="B29" s="19" t="n"/>
      <c r="C29" s="19" t="n"/>
      <c r="D29" s="19" t="n"/>
      <c r="E29" s="19" t="n"/>
      <c r="F29" s="19" t="n"/>
      <c r="G29" s="20" t="n"/>
      <c r="H29" s="20" t="n"/>
      <c r="I29" s="20" t="n"/>
      <c r="J29" s="15">
        <f>IF(COUNT(G29:I29)&lt;3,"",G29*H29*I29)</f>
        <v/>
      </c>
      <c r="K29" s="21">
        <f>IF(J29="","",IF(J29&gt;=Settings!$A$18,"High",IF(J29&gt;=Settings!$A$19,"Medium","Low")))</f>
        <v/>
      </c>
      <c r="L29" s="21">
        <f>IF(G29="","",IF(G29&gt;=Settings!$A$20,"Review",""))</f>
        <v/>
      </c>
      <c r="M29" s="19" t="n"/>
      <c r="N29" s="19" t="n"/>
      <c r="O29" s="19" t="n"/>
      <c r="P29" s="22" t="n"/>
      <c r="Q29" s="19" t="n"/>
      <c r="R29" s="22" t="n"/>
      <c r="S29" s="20" t="n"/>
      <c r="T29" s="20" t="n"/>
      <c r="U29" s="20" t="n"/>
      <c r="V29" s="15">
        <f>IF(COUNT(S29:U29)&lt;3,"",S29*T29*U29)</f>
        <v/>
      </c>
      <c r="W29" s="21">
        <f>IF(V29="","",IF(V29&gt;=Settings!$A$18,"High",IF(V29&gt;=Settings!$A$19,"Medium","Low")))</f>
        <v/>
      </c>
      <c r="X29" s="21">
        <f>IF(OR(P29="",Q29="Done",Q29="Verified"),"",IF(P29&lt;Settings!$A$21,"Overdue",""))</f>
        <v/>
      </c>
      <c r="Y29" s="15">
        <f>IF(V29="","",RANK(V29,$V$5:$V$64)+COUNTIF($V$5:V29,V29)-1)</f>
        <v/>
      </c>
    </row>
    <row r="30">
      <c r="A30" s="19" t="n"/>
      <c r="B30" s="19" t="n"/>
      <c r="C30" s="19" t="n"/>
      <c r="D30" s="19" t="n"/>
      <c r="E30" s="19" t="n"/>
      <c r="F30" s="19" t="n"/>
      <c r="G30" s="20" t="n"/>
      <c r="H30" s="20" t="n"/>
      <c r="I30" s="20" t="n"/>
      <c r="J30" s="15">
        <f>IF(COUNT(G30:I30)&lt;3,"",G30*H30*I30)</f>
        <v/>
      </c>
      <c r="K30" s="21">
        <f>IF(J30="","",IF(J30&gt;=Settings!$A$18,"High",IF(J30&gt;=Settings!$A$19,"Medium","Low")))</f>
        <v/>
      </c>
      <c r="L30" s="21">
        <f>IF(G30="","",IF(G30&gt;=Settings!$A$20,"Review",""))</f>
        <v/>
      </c>
      <c r="M30" s="19" t="n"/>
      <c r="N30" s="19" t="n"/>
      <c r="O30" s="19" t="n"/>
      <c r="P30" s="22" t="n"/>
      <c r="Q30" s="19" t="n"/>
      <c r="R30" s="22" t="n"/>
      <c r="S30" s="20" t="n"/>
      <c r="T30" s="20" t="n"/>
      <c r="U30" s="20" t="n"/>
      <c r="V30" s="15">
        <f>IF(COUNT(S30:U30)&lt;3,"",S30*T30*U30)</f>
        <v/>
      </c>
      <c r="W30" s="21">
        <f>IF(V30="","",IF(V30&gt;=Settings!$A$18,"High",IF(V30&gt;=Settings!$A$19,"Medium","Low")))</f>
        <v/>
      </c>
      <c r="X30" s="21">
        <f>IF(OR(P30="",Q30="Done",Q30="Verified"),"",IF(P30&lt;Settings!$A$21,"Overdue",""))</f>
        <v/>
      </c>
      <c r="Y30" s="15">
        <f>IF(V30="","",RANK(V30,$V$5:$V$64)+COUNTIF($V$5:V30,V30)-1)</f>
        <v/>
      </c>
    </row>
    <row r="31">
      <c r="A31" s="19" t="n"/>
      <c r="B31" s="19" t="n"/>
      <c r="C31" s="19" t="n"/>
      <c r="D31" s="19" t="n"/>
      <c r="E31" s="19" t="n"/>
      <c r="F31" s="19" t="n"/>
      <c r="G31" s="20" t="n"/>
      <c r="H31" s="20" t="n"/>
      <c r="I31" s="20" t="n"/>
      <c r="J31" s="15">
        <f>IF(COUNT(G31:I31)&lt;3,"",G31*H31*I31)</f>
        <v/>
      </c>
      <c r="K31" s="21">
        <f>IF(J31="","",IF(J31&gt;=Settings!$A$18,"High",IF(J31&gt;=Settings!$A$19,"Medium","Low")))</f>
        <v/>
      </c>
      <c r="L31" s="21">
        <f>IF(G31="","",IF(G31&gt;=Settings!$A$20,"Review",""))</f>
        <v/>
      </c>
      <c r="M31" s="19" t="n"/>
      <c r="N31" s="19" t="n"/>
      <c r="O31" s="19" t="n"/>
      <c r="P31" s="22" t="n"/>
      <c r="Q31" s="19" t="n"/>
      <c r="R31" s="22" t="n"/>
      <c r="S31" s="20" t="n"/>
      <c r="T31" s="20" t="n"/>
      <c r="U31" s="20" t="n"/>
      <c r="V31" s="15">
        <f>IF(COUNT(S31:U31)&lt;3,"",S31*T31*U31)</f>
        <v/>
      </c>
      <c r="W31" s="21">
        <f>IF(V31="","",IF(V31&gt;=Settings!$A$18,"High",IF(V31&gt;=Settings!$A$19,"Medium","Low")))</f>
        <v/>
      </c>
      <c r="X31" s="21">
        <f>IF(OR(P31="",Q31="Done",Q31="Verified"),"",IF(P31&lt;Settings!$A$21,"Overdue",""))</f>
        <v/>
      </c>
      <c r="Y31" s="15">
        <f>IF(V31="","",RANK(V31,$V$5:$V$64)+COUNTIF($V$5:V31,V31)-1)</f>
        <v/>
      </c>
    </row>
    <row r="32">
      <c r="A32" s="19" t="n"/>
      <c r="B32" s="19" t="n"/>
      <c r="C32" s="19" t="n"/>
      <c r="D32" s="19" t="n"/>
      <c r="E32" s="19" t="n"/>
      <c r="F32" s="19" t="n"/>
      <c r="G32" s="20" t="n"/>
      <c r="H32" s="20" t="n"/>
      <c r="I32" s="20" t="n"/>
      <c r="J32" s="15">
        <f>IF(COUNT(G32:I32)&lt;3,"",G32*H32*I32)</f>
        <v/>
      </c>
      <c r="K32" s="21">
        <f>IF(J32="","",IF(J32&gt;=Settings!$A$18,"High",IF(J32&gt;=Settings!$A$19,"Medium","Low")))</f>
        <v/>
      </c>
      <c r="L32" s="21">
        <f>IF(G32="","",IF(G32&gt;=Settings!$A$20,"Review",""))</f>
        <v/>
      </c>
      <c r="M32" s="19" t="n"/>
      <c r="N32" s="19" t="n"/>
      <c r="O32" s="19" t="n"/>
      <c r="P32" s="22" t="n"/>
      <c r="Q32" s="19" t="n"/>
      <c r="R32" s="22" t="n"/>
      <c r="S32" s="20" t="n"/>
      <c r="T32" s="20" t="n"/>
      <c r="U32" s="20" t="n"/>
      <c r="V32" s="15">
        <f>IF(COUNT(S32:U32)&lt;3,"",S32*T32*U32)</f>
        <v/>
      </c>
      <c r="W32" s="21">
        <f>IF(V32="","",IF(V32&gt;=Settings!$A$18,"High",IF(V32&gt;=Settings!$A$19,"Medium","Low")))</f>
        <v/>
      </c>
      <c r="X32" s="21">
        <f>IF(OR(P32="",Q32="Done",Q32="Verified"),"",IF(P32&lt;Settings!$A$21,"Overdue",""))</f>
        <v/>
      </c>
      <c r="Y32" s="15">
        <f>IF(V32="","",RANK(V32,$V$5:$V$64)+COUNTIF($V$5:V32,V32)-1)</f>
        <v/>
      </c>
    </row>
    <row r="33">
      <c r="A33" s="19" t="n"/>
      <c r="B33" s="19" t="n"/>
      <c r="C33" s="19" t="n"/>
      <c r="D33" s="19" t="n"/>
      <c r="E33" s="19" t="n"/>
      <c r="F33" s="19" t="n"/>
      <c r="G33" s="20" t="n"/>
      <c r="H33" s="20" t="n"/>
      <c r="I33" s="20" t="n"/>
      <c r="J33" s="15">
        <f>IF(COUNT(G33:I33)&lt;3,"",G33*H33*I33)</f>
        <v/>
      </c>
      <c r="K33" s="21">
        <f>IF(J33="","",IF(J33&gt;=Settings!$A$18,"High",IF(J33&gt;=Settings!$A$19,"Medium","Low")))</f>
        <v/>
      </c>
      <c r="L33" s="21">
        <f>IF(G33="","",IF(G33&gt;=Settings!$A$20,"Review",""))</f>
        <v/>
      </c>
      <c r="M33" s="19" t="n"/>
      <c r="N33" s="19" t="n"/>
      <c r="O33" s="19" t="n"/>
      <c r="P33" s="22" t="n"/>
      <c r="Q33" s="19" t="n"/>
      <c r="R33" s="22" t="n"/>
      <c r="S33" s="20" t="n"/>
      <c r="T33" s="20" t="n"/>
      <c r="U33" s="20" t="n"/>
      <c r="V33" s="15">
        <f>IF(COUNT(S33:U33)&lt;3,"",S33*T33*U33)</f>
        <v/>
      </c>
      <c r="W33" s="21">
        <f>IF(V33="","",IF(V33&gt;=Settings!$A$18,"High",IF(V33&gt;=Settings!$A$19,"Medium","Low")))</f>
        <v/>
      </c>
      <c r="X33" s="21">
        <f>IF(OR(P33="",Q33="Done",Q33="Verified"),"",IF(P33&lt;Settings!$A$21,"Overdue",""))</f>
        <v/>
      </c>
      <c r="Y33" s="15">
        <f>IF(V33="","",RANK(V33,$V$5:$V$64)+COUNTIF($V$5:V33,V33)-1)</f>
        <v/>
      </c>
    </row>
    <row r="34">
      <c r="A34" s="19" t="n"/>
      <c r="B34" s="19" t="n"/>
      <c r="C34" s="19" t="n"/>
      <c r="D34" s="19" t="n"/>
      <c r="E34" s="19" t="n"/>
      <c r="F34" s="19" t="n"/>
      <c r="G34" s="20" t="n"/>
      <c r="H34" s="20" t="n"/>
      <c r="I34" s="20" t="n"/>
      <c r="J34" s="15">
        <f>IF(COUNT(G34:I34)&lt;3,"",G34*H34*I34)</f>
        <v/>
      </c>
      <c r="K34" s="21">
        <f>IF(J34="","",IF(J34&gt;=Settings!$A$18,"High",IF(J34&gt;=Settings!$A$19,"Medium","Low")))</f>
        <v/>
      </c>
      <c r="L34" s="21">
        <f>IF(G34="","",IF(G34&gt;=Settings!$A$20,"Review",""))</f>
        <v/>
      </c>
      <c r="M34" s="19" t="n"/>
      <c r="N34" s="19" t="n"/>
      <c r="O34" s="19" t="n"/>
      <c r="P34" s="22" t="n"/>
      <c r="Q34" s="19" t="n"/>
      <c r="R34" s="22" t="n"/>
      <c r="S34" s="20" t="n"/>
      <c r="T34" s="20" t="n"/>
      <c r="U34" s="20" t="n"/>
      <c r="V34" s="15">
        <f>IF(COUNT(S34:U34)&lt;3,"",S34*T34*U34)</f>
        <v/>
      </c>
      <c r="W34" s="21">
        <f>IF(V34="","",IF(V34&gt;=Settings!$A$18,"High",IF(V34&gt;=Settings!$A$19,"Medium","Low")))</f>
        <v/>
      </c>
      <c r="X34" s="21">
        <f>IF(OR(P34="",Q34="Done",Q34="Verified"),"",IF(P34&lt;Settings!$A$21,"Overdue",""))</f>
        <v/>
      </c>
      <c r="Y34" s="15">
        <f>IF(V34="","",RANK(V34,$V$5:$V$64)+COUNTIF($V$5:V34,V34)-1)</f>
        <v/>
      </c>
    </row>
    <row r="35">
      <c r="A35" s="19" t="n"/>
      <c r="B35" s="19" t="n"/>
      <c r="C35" s="19" t="n"/>
      <c r="D35" s="19" t="n"/>
      <c r="E35" s="19" t="n"/>
      <c r="F35" s="19" t="n"/>
      <c r="G35" s="20" t="n"/>
      <c r="H35" s="20" t="n"/>
      <c r="I35" s="20" t="n"/>
      <c r="J35" s="15">
        <f>IF(COUNT(G35:I35)&lt;3,"",G35*H35*I35)</f>
        <v/>
      </c>
      <c r="K35" s="21">
        <f>IF(J35="","",IF(J35&gt;=Settings!$A$18,"High",IF(J35&gt;=Settings!$A$19,"Medium","Low")))</f>
        <v/>
      </c>
      <c r="L35" s="21">
        <f>IF(G35="","",IF(G35&gt;=Settings!$A$20,"Review",""))</f>
        <v/>
      </c>
      <c r="M35" s="19" t="n"/>
      <c r="N35" s="19" t="n"/>
      <c r="O35" s="19" t="n"/>
      <c r="P35" s="22" t="n"/>
      <c r="Q35" s="19" t="n"/>
      <c r="R35" s="22" t="n"/>
      <c r="S35" s="20" t="n"/>
      <c r="T35" s="20" t="n"/>
      <c r="U35" s="20" t="n"/>
      <c r="V35" s="15">
        <f>IF(COUNT(S35:U35)&lt;3,"",S35*T35*U35)</f>
        <v/>
      </c>
      <c r="W35" s="21">
        <f>IF(V35="","",IF(V35&gt;=Settings!$A$18,"High",IF(V35&gt;=Settings!$A$19,"Medium","Low")))</f>
        <v/>
      </c>
      <c r="X35" s="21">
        <f>IF(OR(P35="",Q35="Done",Q35="Verified"),"",IF(P35&lt;Settings!$A$21,"Overdue",""))</f>
        <v/>
      </c>
      <c r="Y35" s="15">
        <f>IF(V35="","",RANK(V35,$V$5:$V$64)+COUNTIF($V$5:V35,V35)-1)</f>
        <v/>
      </c>
    </row>
    <row r="36">
      <c r="A36" s="19" t="n"/>
      <c r="B36" s="19" t="n"/>
      <c r="C36" s="19" t="n"/>
      <c r="D36" s="19" t="n"/>
      <c r="E36" s="19" t="n"/>
      <c r="F36" s="19" t="n"/>
      <c r="G36" s="20" t="n"/>
      <c r="H36" s="20" t="n"/>
      <c r="I36" s="20" t="n"/>
      <c r="J36" s="15">
        <f>IF(COUNT(G36:I36)&lt;3,"",G36*H36*I36)</f>
        <v/>
      </c>
      <c r="K36" s="21">
        <f>IF(J36="","",IF(J36&gt;=Settings!$A$18,"High",IF(J36&gt;=Settings!$A$19,"Medium","Low")))</f>
        <v/>
      </c>
      <c r="L36" s="21">
        <f>IF(G36="","",IF(G36&gt;=Settings!$A$20,"Review",""))</f>
        <v/>
      </c>
      <c r="M36" s="19" t="n"/>
      <c r="N36" s="19" t="n"/>
      <c r="O36" s="19" t="n"/>
      <c r="P36" s="22" t="n"/>
      <c r="Q36" s="19" t="n"/>
      <c r="R36" s="22" t="n"/>
      <c r="S36" s="20" t="n"/>
      <c r="T36" s="20" t="n"/>
      <c r="U36" s="20" t="n"/>
      <c r="V36" s="15">
        <f>IF(COUNT(S36:U36)&lt;3,"",S36*T36*U36)</f>
        <v/>
      </c>
      <c r="W36" s="21">
        <f>IF(V36="","",IF(V36&gt;=Settings!$A$18,"High",IF(V36&gt;=Settings!$A$19,"Medium","Low")))</f>
        <v/>
      </c>
      <c r="X36" s="21">
        <f>IF(OR(P36="",Q36="Done",Q36="Verified"),"",IF(P36&lt;Settings!$A$21,"Overdue",""))</f>
        <v/>
      </c>
      <c r="Y36" s="15">
        <f>IF(V36="","",RANK(V36,$V$5:$V$64)+COUNTIF($V$5:V36,V36)-1)</f>
        <v/>
      </c>
    </row>
    <row r="37">
      <c r="A37" s="19" t="n"/>
      <c r="B37" s="19" t="n"/>
      <c r="C37" s="19" t="n"/>
      <c r="D37" s="19" t="n"/>
      <c r="E37" s="19" t="n"/>
      <c r="F37" s="19" t="n"/>
      <c r="G37" s="20" t="n"/>
      <c r="H37" s="20" t="n"/>
      <c r="I37" s="20" t="n"/>
      <c r="J37" s="15">
        <f>IF(COUNT(G37:I37)&lt;3,"",G37*H37*I37)</f>
        <v/>
      </c>
      <c r="K37" s="21">
        <f>IF(J37="","",IF(J37&gt;=Settings!$A$18,"High",IF(J37&gt;=Settings!$A$19,"Medium","Low")))</f>
        <v/>
      </c>
      <c r="L37" s="21">
        <f>IF(G37="","",IF(G37&gt;=Settings!$A$20,"Review",""))</f>
        <v/>
      </c>
      <c r="M37" s="19" t="n"/>
      <c r="N37" s="19" t="n"/>
      <c r="O37" s="19" t="n"/>
      <c r="P37" s="22" t="n"/>
      <c r="Q37" s="19" t="n"/>
      <c r="R37" s="22" t="n"/>
      <c r="S37" s="20" t="n"/>
      <c r="T37" s="20" t="n"/>
      <c r="U37" s="20" t="n"/>
      <c r="V37" s="15">
        <f>IF(COUNT(S37:U37)&lt;3,"",S37*T37*U37)</f>
        <v/>
      </c>
      <c r="W37" s="21">
        <f>IF(V37="","",IF(V37&gt;=Settings!$A$18,"High",IF(V37&gt;=Settings!$A$19,"Medium","Low")))</f>
        <v/>
      </c>
      <c r="X37" s="21">
        <f>IF(OR(P37="",Q37="Done",Q37="Verified"),"",IF(P37&lt;Settings!$A$21,"Overdue",""))</f>
        <v/>
      </c>
      <c r="Y37" s="15">
        <f>IF(V37="","",RANK(V37,$V$5:$V$64)+COUNTIF($V$5:V37,V37)-1)</f>
        <v/>
      </c>
    </row>
    <row r="38">
      <c r="A38" s="19" t="n"/>
      <c r="B38" s="19" t="n"/>
      <c r="C38" s="19" t="n"/>
      <c r="D38" s="19" t="n"/>
      <c r="E38" s="19" t="n"/>
      <c r="F38" s="19" t="n"/>
      <c r="G38" s="20" t="n"/>
      <c r="H38" s="20" t="n"/>
      <c r="I38" s="20" t="n"/>
      <c r="J38" s="15">
        <f>IF(COUNT(G38:I38)&lt;3,"",G38*H38*I38)</f>
        <v/>
      </c>
      <c r="K38" s="21">
        <f>IF(J38="","",IF(J38&gt;=Settings!$A$18,"High",IF(J38&gt;=Settings!$A$19,"Medium","Low")))</f>
        <v/>
      </c>
      <c r="L38" s="21">
        <f>IF(G38="","",IF(G38&gt;=Settings!$A$20,"Review",""))</f>
        <v/>
      </c>
      <c r="M38" s="19" t="n"/>
      <c r="N38" s="19" t="n"/>
      <c r="O38" s="19" t="n"/>
      <c r="P38" s="22" t="n"/>
      <c r="Q38" s="19" t="n"/>
      <c r="R38" s="22" t="n"/>
      <c r="S38" s="20" t="n"/>
      <c r="T38" s="20" t="n"/>
      <c r="U38" s="20" t="n"/>
      <c r="V38" s="15">
        <f>IF(COUNT(S38:U38)&lt;3,"",S38*T38*U38)</f>
        <v/>
      </c>
      <c r="W38" s="21">
        <f>IF(V38="","",IF(V38&gt;=Settings!$A$18,"High",IF(V38&gt;=Settings!$A$19,"Medium","Low")))</f>
        <v/>
      </c>
      <c r="X38" s="21">
        <f>IF(OR(P38="",Q38="Done",Q38="Verified"),"",IF(P38&lt;Settings!$A$21,"Overdue",""))</f>
        <v/>
      </c>
      <c r="Y38" s="15">
        <f>IF(V38="","",RANK(V38,$V$5:$V$64)+COUNTIF($V$5:V38,V38)-1)</f>
        <v/>
      </c>
    </row>
    <row r="39">
      <c r="A39" s="19" t="n"/>
      <c r="B39" s="19" t="n"/>
      <c r="C39" s="19" t="n"/>
      <c r="D39" s="19" t="n"/>
      <c r="E39" s="19" t="n"/>
      <c r="F39" s="19" t="n"/>
      <c r="G39" s="20" t="n"/>
      <c r="H39" s="20" t="n"/>
      <c r="I39" s="20" t="n"/>
      <c r="J39" s="15">
        <f>IF(COUNT(G39:I39)&lt;3,"",G39*H39*I39)</f>
        <v/>
      </c>
      <c r="K39" s="21">
        <f>IF(J39="","",IF(J39&gt;=Settings!$A$18,"High",IF(J39&gt;=Settings!$A$19,"Medium","Low")))</f>
        <v/>
      </c>
      <c r="L39" s="21">
        <f>IF(G39="","",IF(G39&gt;=Settings!$A$20,"Review",""))</f>
        <v/>
      </c>
      <c r="M39" s="19" t="n"/>
      <c r="N39" s="19" t="n"/>
      <c r="O39" s="19" t="n"/>
      <c r="P39" s="22" t="n"/>
      <c r="Q39" s="19" t="n"/>
      <c r="R39" s="22" t="n"/>
      <c r="S39" s="20" t="n"/>
      <c r="T39" s="20" t="n"/>
      <c r="U39" s="20" t="n"/>
      <c r="V39" s="15">
        <f>IF(COUNT(S39:U39)&lt;3,"",S39*T39*U39)</f>
        <v/>
      </c>
      <c r="W39" s="21">
        <f>IF(V39="","",IF(V39&gt;=Settings!$A$18,"High",IF(V39&gt;=Settings!$A$19,"Medium","Low")))</f>
        <v/>
      </c>
      <c r="X39" s="21">
        <f>IF(OR(P39="",Q39="Done",Q39="Verified"),"",IF(P39&lt;Settings!$A$21,"Overdue",""))</f>
        <v/>
      </c>
      <c r="Y39" s="15">
        <f>IF(V39="","",RANK(V39,$V$5:$V$64)+COUNTIF($V$5:V39,V39)-1)</f>
        <v/>
      </c>
    </row>
    <row r="40">
      <c r="A40" s="19" t="n"/>
      <c r="B40" s="19" t="n"/>
      <c r="C40" s="19" t="n"/>
      <c r="D40" s="19" t="n"/>
      <c r="E40" s="19" t="n"/>
      <c r="F40" s="19" t="n"/>
      <c r="G40" s="20" t="n"/>
      <c r="H40" s="20" t="n"/>
      <c r="I40" s="20" t="n"/>
      <c r="J40" s="15">
        <f>IF(COUNT(G40:I40)&lt;3,"",G40*H40*I40)</f>
        <v/>
      </c>
      <c r="K40" s="21">
        <f>IF(J40="","",IF(J40&gt;=Settings!$A$18,"High",IF(J40&gt;=Settings!$A$19,"Medium","Low")))</f>
        <v/>
      </c>
      <c r="L40" s="21">
        <f>IF(G40="","",IF(G40&gt;=Settings!$A$20,"Review",""))</f>
        <v/>
      </c>
      <c r="M40" s="19" t="n"/>
      <c r="N40" s="19" t="n"/>
      <c r="O40" s="19" t="n"/>
      <c r="P40" s="22" t="n"/>
      <c r="Q40" s="19" t="n"/>
      <c r="R40" s="22" t="n"/>
      <c r="S40" s="20" t="n"/>
      <c r="T40" s="20" t="n"/>
      <c r="U40" s="20" t="n"/>
      <c r="V40" s="15">
        <f>IF(COUNT(S40:U40)&lt;3,"",S40*T40*U40)</f>
        <v/>
      </c>
      <c r="W40" s="21">
        <f>IF(V40="","",IF(V40&gt;=Settings!$A$18,"High",IF(V40&gt;=Settings!$A$19,"Medium","Low")))</f>
        <v/>
      </c>
      <c r="X40" s="21">
        <f>IF(OR(P40="",Q40="Done",Q40="Verified"),"",IF(P40&lt;Settings!$A$21,"Overdue",""))</f>
        <v/>
      </c>
      <c r="Y40" s="15">
        <f>IF(V40="","",RANK(V40,$V$5:$V$64)+COUNTIF($V$5:V40,V40)-1)</f>
        <v/>
      </c>
    </row>
    <row r="41">
      <c r="A41" s="19" t="n"/>
      <c r="B41" s="19" t="n"/>
      <c r="C41" s="19" t="n"/>
      <c r="D41" s="19" t="n"/>
      <c r="E41" s="19" t="n"/>
      <c r="F41" s="19" t="n"/>
      <c r="G41" s="20" t="n"/>
      <c r="H41" s="20" t="n"/>
      <c r="I41" s="20" t="n"/>
      <c r="J41" s="15">
        <f>IF(COUNT(G41:I41)&lt;3,"",G41*H41*I41)</f>
        <v/>
      </c>
      <c r="K41" s="21">
        <f>IF(J41="","",IF(J41&gt;=Settings!$A$18,"High",IF(J41&gt;=Settings!$A$19,"Medium","Low")))</f>
        <v/>
      </c>
      <c r="L41" s="21">
        <f>IF(G41="","",IF(G41&gt;=Settings!$A$20,"Review",""))</f>
        <v/>
      </c>
      <c r="M41" s="19" t="n"/>
      <c r="N41" s="19" t="n"/>
      <c r="O41" s="19" t="n"/>
      <c r="P41" s="22" t="n"/>
      <c r="Q41" s="19" t="n"/>
      <c r="R41" s="22" t="n"/>
      <c r="S41" s="20" t="n"/>
      <c r="T41" s="20" t="n"/>
      <c r="U41" s="20" t="n"/>
      <c r="V41" s="15">
        <f>IF(COUNT(S41:U41)&lt;3,"",S41*T41*U41)</f>
        <v/>
      </c>
      <c r="W41" s="21">
        <f>IF(V41="","",IF(V41&gt;=Settings!$A$18,"High",IF(V41&gt;=Settings!$A$19,"Medium","Low")))</f>
        <v/>
      </c>
      <c r="X41" s="21">
        <f>IF(OR(P41="",Q41="Done",Q41="Verified"),"",IF(P41&lt;Settings!$A$21,"Overdue",""))</f>
        <v/>
      </c>
      <c r="Y41" s="15">
        <f>IF(V41="","",RANK(V41,$V$5:$V$64)+COUNTIF($V$5:V41,V41)-1)</f>
        <v/>
      </c>
    </row>
    <row r="42">
      <c r="A42" s="19" t="n"/>
      <c r="B42" s="19" t="n"/>
      <c r="C42" s="19" t="n"/>
      <c r="D42" s="19" t="n"/>
      <c r="E42" s="19" t="n"/>
      <c r="F42" s="19" t="n"/>
      <c r="G42" s="20" t="n"/>
      <c r="H42" s="20" t="n"/>
      <c r="I42" s="20" t="n"/>
      <c r="J42" s="15">
        <f>IF(COUNT(G42:I42)&lt;3,"",G42*H42*I42)</f>
        <v/>
      </c>
      <c r="K42" s="21">
        <f>IF(J42="","",IF(J42&gt;=Settings!$A$18,"High",IF(J42&gt;=Settings!$A$19,"Medium","Low")))</f>
        <v/>
      </c>
      <c r="L42" s="21">
        <f>IF(G42="","",IF(G42&gt;=Settings!$A$20,"Review",""))</f>
        <v/>
      </c>
      <c r="M42" s="19" t="n"/>
      <c r="N42" s="19" t="n"/>
      <c r="O42" s="19" t="n"/>
      <c r="P42" s="22" t="n"/>
      <c r="Q42" s="19" t="n"/>
      <c r="R42" s="22" t="n"/>
      <c r="S42" s="20" t="n"/>
      <c r="T42" s="20" t="n"/>
      <c r="U42" s="20" t="n"/>
      <c r="V42" s="15">
        <f>IF(COUNT(S42:U42)&lt;3,"",S42*T42*U42)</f>
        <v/>
      </c>
      <c r="W42" s="21">
        <f>IF(V42="","",IF(V42&gt;=Settings!$A$18,"High",IF(V42&gt;=Settings!$A$19,"Medium","Low")))</f>
        <v/>
      </c>
      <c r="X42" s="21">
        <f>IF(OR(P42="",Q42="Done",Q42="Verified"),"",IF(P42&lt;Settings!$A$21,"Overdue",""))</f>
        <v/>
      </c>
      <c r="Y42" s="15">
        <f>IF(V42="","",RANK(V42,$V$5:$V$64)+COUNTIF($V$5:V42,V42)-1)</f>
        <v/>
      </c>
    </row>
    <row r="43">
      <c r="A43" s="19" t="n"/>
      <c r="B43" s="19" t="n"/>
      <c r="C43" s="19" t="n"/>
      <c r="D43" s="19" t="n"/>
      <c r="E43" s="19" t="n"/>
      <c r="F43" s="19" t="n"/>
      <c r="G43" s="20" t="n"/>
      <c r="H43" s="20" t="n"/>
      <c r="I43" s="20" t="n"/>
      <c r="J43" s="15">
        <f>IF(COUNT(G43:I43)&lt;3,"",G43*H43*I43)</f>
        <v/>
      </c>
      <c r="K43" s="21">
        <f>IF(J43="","",IF(J43&gt;=Settings!$A$18,"High",IF(J43&gt;=Settings!$A$19,"Medium","Low")))</f>
        <v/>
      </c>
      <c r="L43" s="21">
        <f>IF(G43="","",IF(G43&gt;=Settings!$A$20,"Review",""))</f>
        <v/>
      </c>
      <c r="M43" s="19" t="n"/>
      <c r="N43" s="19" t="n"/>
      <c r="O43" s="19" t="n"/>
      <c r="P43" s="22" t="n"/>
      <c r="Q43" s="19" t="n"/>
      <c r="R43" s="22" t="n"/>
      <c r="S43" s="20" t="n"/>
      <c r="T43" s="20" t="n"/>
      <c r="U43" s="20" t="n"/>
      <c r="V43" s="15">
        <f>IF(COUNT(S43:U43)&lt;3,"",S43*T43*U43)</f>
        <v/>
      </c>
      <c r="W43" s="21">
        <f>IF(V43="","",IF(V43&gt;=Settings!$A$18,"High",IF(V43&gt;=Settings!$A$19,"Medium","Low")))</f>
        <v/>
      </c>
      <c r="X43" s="21">
        <f>IF(OR(P43="",Q43="Done",Q43="Verified"),"",IF(P43&lt;Settings!$A$21,"Overdue",""))</f>
        <v/>
      </c>
      <c r="Y43" s="15">
        <f>IF(V43="","",RANK(V43,$V$5:$V$64)+COUNTIF($V$5:V43,V43)-1)</f>
        <v/>
      </c>
    </row>
    <row r="44">
      <c r="A44" s="19" t="n"/>
      <c r="B44" s="19" t="n"/>
      <c r="C44" s="19" t="n"/>
      <c r="D44" s="19" t="n"/>
      <c r="E44" s="19" t="n"/>
      <c r="F44" s="19" t="n"/>
      <c r="G44" s="20" t="n"/>
      <c r="H44" s="20" t="n"/>
      <c r="I44" s="20" t="n"/>
      <c r="J44" s="15">
        <f>IF(COUNT(G44:I44)&lt;3,"",G44*H44*I44)</f>
        <v/>
      </c>
      <c r="K44" s="21">
        <f>IF(J44="","",IF(J44&gt;=Settings!$A$18,"High",IF(J44&gt;=Settings!$A$19,"Medium","Low")))</f>
        <v/>
      </c>
      <c r="L44" s="21">
        <f>IF(G44="","",IF(G44&gt;=Settings!$A$20,"Review",""))</f>
        <v/>
      </c>
      <c r="M44" s="19" t="n"/>
      <c r="N44" s="19" t="n"/>
      <c r="O44" s="19" t="n"/>
      <c r="P44" s="22" t="n"/>
      <c r="Q44" s="19" t="n"/>
      <c r="R44" s="22" t="n"/>
      <c r="S44" s="20" t="n"/>
      <c r="T44" s="20" t="n"/>
      <c r="U44" s="20" t="n"/>
      <c r="V44" s="15">
        <f>IF(COUNT(S44:U44)&lt;3,"",S44*T44*U44)</f>
        <v/>
      </c>
      <c r="W44" s="21">
        <f>IF(V44="","",IF(V44&gt;=Settings!$A$18,"High",IF(V44&gt;=Settings!$A$19,"Medium","Low")))</f>
        <v/>
      </c>
      <c r="X44" s="21">
        <f>IF(OR(P44="",Q44="Done",Q44="Verified"),"",IF(P44&lt;Settings!$A$21,"Overdue",""))</f>
        <v/>
      </c>
      <c r="Y44" s="15">
        <f>IF(V44="","",RANK(V44,$V$5:$V$64)+COUNTIF($V$5:V44,V44)-1)</f>
        <v/>
      </c>
    </row>
    <row r="45">
      <c r="A45" s="19" t="n"/>
      <c r="B45" s="19" t="n"/>
      <c r="C45" s="19" t="n"/>
      <c r="D45" s="19" t="n"/>
      <c r="E45" s="19" t="n"/>
      <c r="F45" s="19" t="n"/>
      <c r="G45" s="20" t="n"/>
      <c r="H45" s="20" t="n"/>
      <c r="I45" s="20" t="n"/>
      <c r="J45" s="15">
        <f>IF(COUNT(G45:I45)&lt;3,"",G45*H45*I45)</f>
        <v/>
      </c>
      <c r="K45" s="21">
        <f>IF(J45="","",IF(J45&gt;=Settings!$A$18,"High",IF(J45&gt;=Settings!$A$19,"Medium","Low")))</f>
        <v/>
      </c>
      <c r="L45" s="21">
        <f>IF(G45="","",IF(G45&gt;=Settings!$A$20,"Review",""))</f>
        <v/>
      </c>
      <c r="M45" s="19" t="n"/>
      <c r="N45" s="19" t="n"/>
      <c r="O45" s="19" t="n"/>
      <c r="P45" s="22" t="n"/>
      <c r="Q45" s="19" t="n"/>
      <c r="R45" s="22" t="n"/>
      <c r="S45" s="20" t="n"/>
      <c r="T45" s="20" t="n"/>
      <c r="U45" s="20" t="n"/>
      <c r="V45" s="15">
        <f>IF(COUNT(S45:U45)&lt;3,"",S45*T45*U45)</f>
        <v/>
      </c>
      <c r="W45" s="21">
        <f>IF(V45="","",IF(V45&gt;=Settings!$A$18,"High",IF(V45&gt;=Settings!$A$19,"Medium","Low")))</f>
        <v/>
      </c>
      <c r="X45" s="21">
        <f>IF(OR(P45="",Q45="Done",Q45="Verified"),"",IF(P45&lt;Settings!$A$21,"Overdue",""))</f>
        <v/>
      </c>
      <c r="Y45" s="15">
        <f>IF(V45="","",RANK(V45,$V$5:$V$64)+COUNTIF($V$5:V45,V45)-1)</f>
        <v/>
      </c>
    </row>
    <row r="46">
      <c r="A46" s="19" t="n"/>
      <c r="B46" s="19" t="n"/>
      <c r="C46" s="19" t="n"/>
      <c r="D46" s="19" t="n"/>
      <c r="E46" s="19" t="n"/>
      <c r="F46" s="19" t="n"/>
      <c r="G46" s="20" t="n"/>
      <c r="H46" s="20" t="n"/>
      <c r="I46" s="20" t="n"/>
      <c r="J46" s="15">
        <f>IF(COUNT(G46:I46)&lt;3,"",G46*H46*I46)</f>
        <v/>
      </c>
      <c r="K46" s="21">
        <f>IF(J46="","",IF(J46&gt;=Settings!$A$18,"High",IF(J46&gt;=Settings!$A$19,"Medium","Low")))</f>
        <v/>
      </c>
      <c r="L46" s="21">
        <f>IF(G46="","",IF(G46&gt;=Settings!$A$20,"Review",""))</f>
        <v/>
      </c>
      <c r="M46" s="19" t="n"/>
      <c r="N46" s="19" t="n"/>
      <c r="O46" s="19" t="n"/>
      <c r="P46" s="22" t="n"/>
      <c r="Q46" s="19" t="n"/>
      <c r="R46" s="22" t="n"/>
      <c r="S46" s="20" t="n"/>
      <c r="T46" s="20" t="n"/>
      <c r="U46" s="20" t="n"/>
      <c r="V46" s="15">
        <f>IF(COUNT(S46:U46)&lt;3,"",S46*T46*U46)</f>
        <v/>
      </c>
      <c r="W46" s="21">
        <f>IF(V46="","",IF(V46&gt;=Settings!$A$18,"High",IF(V46&gt;=Settings!$A$19,"Medium","Low")))</f>
        <v/>
      </c>
      <c r="X46" s="21">
        <f>IF(OR(P46="",Q46="Done",Q46="Verified"),"",IF(P46&lt;Settings!$A$21,"Overdue",""))</f>
        <v/>
      </c>
      <c r="Y46" s="15">
        <f>IF(V46="","",RANK(V46,$V$5:$V$64)+COUNTIF($V$5:V46,V46)-1)</f>
        <v/>
      </c>
    </row>
    <row r="47">
      <c r="A47" s="19" t="n"/>
      <c r="B47" s="19" t="n"/>
      <c r="C47" s="19" t="n"/>
      <c r="D47" s="19" t="n"/>
      <c r="E47" s="19" t="n"/>
      <c r="F47" s="19" t="n"/>
      <c r="G47" s="20" t="n"/>
      <c r="H47" s="20" t="n"/>
      <c r="I47" s="20" t="n"/>
      <c r="J47" s="15">
        <f>IF(COUNT(G47:I47)&lt;3,"",G47*H47*I47)</f>
        <v/>
      </c>
      <c r="K47" s="21">
        <f>IF(J47="","",IF(J47&gt;=Settings!$A$18,"High",IF(J47&gt;=Settings!$A$19,"Medium","Low")))</f>
        <v/>
      </c>
      <c r="L47" s="21">
        <f>IF(G47="","",IF(G47&gt;=Settings!$A$20,"Review",""))</f>
        <v/>
      </c>
      <c r="M47" s="19" t="n"/>
      <c r="N47" s="19" t="n"/>
      <c r="O47" s="19" t="n"/>
      <c r="P47" s="22" t="n"/>
      <c r="Q47" s="19" t="n"/>
      <c r="R47" s="22" t="n"/>
      <c r="S47" s="20" t="n"/>
      <c r="T47" s="20" t="n"/>
      <c r="U47" s="20" t="n"/>
      <c r="V47" s="15">
        <f>IF(COUNT(S47:U47)&lt;3,"",S47*T47*U47)</f>
        <v/>
      </c>
      <c r="W47" s="21">
        <f>IF(V47="","",IF(V47&gt;=Settings!$A$18,"High",IF(V47&gt;=Settings!$A$19,"Medium","Low")))</f>
        <v/>
      </c>
      <c r="X47" s="21">
        <f>IF(OR(P47="",Q47="Done",Q47="Verified"),"",IF(P47&lt;Settings!$A$21,"Overdue",""))</f>
        <v/>
      </c>
      <c r="Y47" s="15">
        <f>IF(V47="","",RANK(V47,$V$5:$V$64)+COUNTIF($V$5:V47,V47)-1)</f>
        <v/>
      </c>
    </row>
    <row r="48">
      <c r="A48" s="19" t="n"/>
      <c r="B48" s="19" t="n"/>
      <c r="C48" s="19" t="n"/>
      <c r="D48" s="19" t="n"/>
      <c r="E48" s="19" t="n"/>
      <c r="F48" s="19" t="n"/>
      <c r="G48" s="20" t="n"/>
      <c r="H48" s="20" t="n"/>
      <c r="I48" s="20" t="n"/>
      <c r="J48" s="15">
        <f>IF(COUNT(G48:I48)&lt;3,"",G48*H48*I48)</f>
        <v/>
      </c>
      <c r="K48" s="21">
        <f>IF(J48="","",IF(J48&gt;=Settings!$A$18,"High",IF(J48&gt;=Settings!$A$19,"Medium","Low")))</f>
        <v/>
      </c>
      <c r="L48" s="21">
        <f>IF(G48="","",IF(G48&gt;=Settings!$A$20,"Review",""))</f>
        <v/>
      </c>
      <c r="M48" s="19" t="n"/>
      <c r="N48" s="19" t="n"/>
      <c r="O48" s="19" t="n"/>
      <c r="P48" s="22" t="n"/>
      <c r="Q48" s="19" t="n"/>
      <c r="R48" s="22" t="n"/>
      <c r="S48" s="20" t="n"/>
      <c r="T48" s="20" t="n"/>
      <c r="U48" s="20" t="n"/>
      <c r="V48" s="15">
        <f>IF(COUNT(S48:U48)&lt;3,"",S48*T48*U48)</f>
        <v/>
      </c>
      <c r="W48" s="21">
        <f>IF(V48="","",IF(V48&gt;=Settings!$A$18,"High",IF(V48&gt;=Settings!$A$19,"Medium","Low")))</f>
        <v/>
      </c>
      <c r="X48" s="21">
        <f>IF(OR(P48="",Q48="Done",Q48="Verified"),"",IF(P48&lt;Settings!$A$21,"Overdue",""))</f>
        <v/>
      </c>
      <c r="Y48" s="15">
        <f>IF(V48="","",RANK(V48,$V$5:$V$64)+COUNTIF($V$5:V48,V48)-1)</f>
        <v/>
      </c>
    </row>
    <row r="49">
      <c r="A49" s="19" t="n"/>
      <c r="B49" s="19" t="n"/>
      <c r="C49" s="19" t="n"/>
      <c r="D49" s="19" t="n"/>
      <c r="E49" s="19" t="n"/>
      <c r="F49" s="19" t="n"/>
      <c r="G49" s="20" t="n"/>
      <c r="H49" s="20" t="n"/>
      <c r="I49" s="20" t="n"/>
      <c r="J49" s="15">
        <f>IF(COUNT(G49:I49)&lt;3,"",G49*H49*I49)</f>
        <v/>
      </c>
      <c r="K49" s="21">
        <f>IF(J49="","",IF(J49&gt;=Settings!$A$18,"High",IF(J49&gt;=Settings!$A$19,"Medium","Low")))</f>
        <v/>
      </c>
      <c r="L49" s="21">
        <f>IF(G49="","",IF(G49&gt;=Settings!$A$20,"Review",""))</f>
        <v/>
      </c>
      <c r="M49" s="19" t="n"/>
      <c r="N49" s="19" t="n"/>
      <c r="O49" s="19" t="n"/>
      <c r="P49" s="22" t="n"/>
      <c r="Q49" s="19" t="n"/>
      <c r="R49" s="22" t="n"/>
      <c r="S49" s="20" t="n"/>
      <c r="T49" s="20" t="n"/>
      <c r="U49" s="20" t="n"/>
      <c r="V49" s="15">
        <f>IF(COUNT(S49:U49)&lt;3,"",S49*T49*U49)</f>
        <v/>
      </c>
      <c r="W49" s="21">
        <f>IF(V49="","",IF(V49&gt;=Settings!$A$18,"High",IF(V49&gt;=Settings!$A$19,"Medium","Low")))</f>
        <v/>
      </c>
      <c r="X49" s="21">
        <f>IF(OR(P49="",Q49="Done",Q49="Verified"),"",IF(P49&lt;Settings!$A$21,"Overdue",""))</f>
        <v/>
      </c>
      <c r="Y49" s="15">
        <f>IF(V49="","",RANK(V49,$V$5:$V$64)+COUNTIF($V$5:V49,V49)-1)</f>
        <v/>
      </c>
    </row>
    <row r="50">
      <c r="A50" s="19" t="n"/>
      <c r="B50" s="19" t="n"/>
      <c r="C50" s="19" t="n"/>
      <c r="D50" s="19" t="n"/>
      <c r="E50" s="19" t="n"/>
      <c r="F50" s="19" t="n"/>
      <c r="G50" s="20" t="n"/>
      <c r="H50" s="20" t="n"/>
      <c r="I50" s="20" t="n"/>
      <c r="J50" s="15">
        <f>IF(COUNT(G50:I50)&lt;3,"",G50*H50*I50)</f>
        <v/>
      </c>
      <c r="K50" s="21">
        <f>IF(J50="","",IF(J50&gt;=Settings!$A$18,"High",IF(J50&gt;=Settings!$A$19,"Medium","Low")))</f>
        <v/>
      </c>
      <c r="L50" s="21">
        <f>IF(G50="","",IF(G50&gt;=Settings!$A$20,"Review",""))</f>
        <v/>
      </c>
      <c r="M50" s="19" t="n"/>
      <c r="N50" s="19" t="n"/>
      <c r="O50" s="19" t="n"/>
      <c r="P50" s="22" t="n"/>
      <c r="Q50" s="19" t="n"/>
      <c r="R50" s="22" t="n"/>
      <c r="S50" s="20" t="n"/>
      <c r="T50" s="20" t="n"/>
      <c r="U50" s="20" t="n"/>
      <c r="V50" s="15">
        <f>IF(COUNT(S50:U50)&lt;3,"",S50*T50*U50)</f>
        <v/>
      </c>
      <c r="W50" s="21">
        <f>IF(V50="","",IF(V50&gt;=Settings!$A$18,"High",IF(V50&gt;=Settings!$A$19,"Medium","Low")))</f>
        <v/>
      </c>
      <c r="X50" s="21">
        <f>IF(OR(P50="",Q50="Done",Q50="Verified"),"",IF(P50&lt;Settings!$A$21,"Overdue",""))</f>
        <v/>
      </c>
      <c r="Y50" s="15">
        <f>IF(V50="","",RANK(V50,$V$5:$V$64)+COUNTIF($V$5:V50,V50)-1)</f>
        <v/>
      </c>
    </row>
    <row r="51">
      <c r="A51" s="19" t="n"/>
      <c r="B51" s="19" t="n"/>
      <c r="C51" s="19" t="n"/>
      <c r="D51" s="19" t="n"/>
      <c r="E51" s="19" t="n"/>
      <c r="F51" s="19" t="n"/>
      <c r="G51" s="20" t="n"/>
      <c r="H51" s="20" t="n"/>
      <c r="I51" s="20" t="n"/>
      <c r="J51" s="15">
        <f>IF(COUNT(G51:I51)&lt;3,"",G51*H51*I51)</f>
        <v/>
      </c>
      <c r="K51" s="21">
        <f>IF(J51="","",IF(J51&gt;=Settings!$A$18,"High",IF(J51&gt;=Settings!$A$19,"Medium","Low")))</f>
        <v/>
      </c>
      <c r="L51" s="21">
        <f>IF(G51="","",IF(G51&gt;=Settings!$A$20,"Review",""))</f>
        <v/>
      </c>
      <c r="M51" s="19" t="n"/>
      <c r="N51" s="19" t="n"/>
      <c r="O51" s="19" t="n"/>
      <c r="P51" s="22" t="n"/>
      <c r="Q51" s="19" t="n"/>
      <c r="R51" s="22" t="n"/>
      <c r="S51" s="20" t="n"/>
      <c r="T51" s="20" t="n"/>
      <c r="U51" s="20" t="n"/>
      <c r="V51" s="15">
        <f>IF(COUNT(S51:U51)&lt;3,"",S51*T51*U51)</f>
        <v/>
      </c>
      <c r="W51" s="21">
        <f>IF(V51="","",IF(V51&gt;=Settings!$A$18,"High",IF(V51&gt;=Settings!$A$19,"Medium","Low")))</f>
        <v/>
      </c>
      <c r="X51" s="21">
        <f>IF(OR(P51="",Q51="Done",Q51="Verified"),"",IF(P51&lt;Settings!$A$21,"Overdue",""))</f>
        <v/>
      </c>
      <c r="Y51" s="15">
        <f>IF(V51="","",RANK(V51,$V$5:$V$64)+COUNTIF($V$5:V51,V51)-1)</f>
        <v/>
      </c>
    </row>
    <row r="52">
      <c r="A52" s="19" t="n"/>
      <c r="B52" s="19" t="n"/>
      <c r="C52" s="19" t="n"/>
      <c r="D52" s="19" t="n"/>
      <c r="E52" s="19" t="n"/>
      <c r="F52" s="19" t="n"/>
      <c r="G52" s="20" t="n"/>
      <c r="H52" s="20" t="n"/>
      <c r="I52" s="20" t="n"/>
      <c r="J52" s="15">
        <f>IF(COUNT(G52:I52)&lt;3,"",G52*H52*I52)</f>
        <v/>
      </c>
      <c r="K52" s="21">
        <f>IF(J52="","",IF(J52&gt;=Settings!$A$18,"High",IF(J52&gt;=Settings!$A$19,"Medium","Low")))</f>
        <v/>
      </c>
      <c r="L52" s="21">
        <f>IF(G52="","",IF(G52&gt;=Settings!$A$20,"Review",""))</f>
        <v/>
      </c>
      <c r="M52" s="19" t="n"/>
      <c r="N52" s="19" t="n"/>
      <c r="O52" s="19" t="n"/>
      <c r="P52" s="22" t="n"/>
      <c r="Q52" s="19" t="n"/>
      <c r="R52" s="22" t="n"/>
      <c r="S52" s="20" t="n"/>
      <c r="T52" s="20" t="n"/>
      <c r="U52" s="20" t="n"/>
      <c r="V52" s="15">
        <f>IF(COUNT(S52:U52)&lt;3,"",S52*T52*U52)</f>
        <v/>
      </c>
      <c r="W52" s="21">
        <f>IF(V52="","",IF(V52&gt;=Settings!$A$18,"High",IF(V52&gt;=Settings!$A$19,"Medium","Low")))</f>
        <v/>
      </c>
      <c r="X52" s="21">
        <f>IF(OR(P52="",Q52="Done",Q52="Verified"),"",IF(P52&lt;Settings!$A$21,"Overdue",""))</f>
        <v/>
      </c>
      <c r="Y52" s="15">
        <f>IF(V52="","",RANK(V52,$V$5:$V$64)+COUNTIF($V$5:V52,V52)-1)</f>
        <v/>
      </c>
    </row>
    <row r="53">
      <c r="A53" s="19" t="n"/>
      <c r="B53" s="19" t="n"/>
      <c r="C53" s="19" t="n"/>
      <c r="D53" s="19" t="n"/>
      <c r="E53" s="19" t="n"/>
      <c r="F53" s="19" t="n"/>
      <c r="G53" s="20" t="n"/>
      <c r="H53" s="20" t="n"/>
      <c r="I53" s="20" t="n"/>
      <c r="J53" s="15">
        <f>IF(COUNT(G53:I53)&lt;3,"",G53*H53*I53)</f>
        <v/>
      </c>
      <c r="K53" s="21">
        <f>IF(J53="","",IF(J53&gt;=Settings!$A$18,"High",IF(J53&gt;=Settings!$A$19,"Medium","Low")))</f>
        <v/>
      </c>
      <c r="L53" s="21">
        <f>IF(G53="","",IF(G53&gt;=Settings!$A$20,"Review",""))</f>
        <v/>
      </c>
      <c r="M53" s="19" t="n"/>
      <c r="N53" s="19" t="n"/>
      <c r="O53" s="19" t="n"/>
      <c r="P53" s="22" t="n"/>
      <c r="Q53" s="19" t="n"/>
      <c r="R53" s="22" t="n"/>
      <c r="S53" s="20" t="n"/>
      <c r="T53" s="20" t="n"/>
      <c r="U53" s="20" t="n"/>
      <c r="V53" s="15">
        <f>IF(COUNT(S53:U53)&lt;3,"",S53*T53*U53)</f>
        <v/>
      </c>
      <c r="W53" s="21">
        <f>IF(V53="","",IF(V53&gt;=Settings!$A$18,"High",IF(V53&gt;=Settings!$A$19,"Medium","Low")))</f>
        <v/>
      </c>
      <c r="X53" s="21">
        <f>IF(OR(P53="",Q53="Done",Q53="Verified"),"",IF(P53&lt;Settings!$A$21,"Overdue",""))</f>
        <v/>
      </c>
      <c r="Y53" s="15">
        <f>IF(V53="","",RANK(V53,$V$5:$V$64)+COUNTIF($V$5:V53,V53)-1)</f>
        <v/>
      </c>
    </row>
    <row r="54">
      <c r="A54" s="19" t="n"/>
      <c r="B54" s="19" t="n"/>
      <c r="C54" s="19" t="n"/>
      <c r="D54" s="19" t="n"/>
      <c r="E54" s="19" t="n"/>
      <c r="F54" s="19" t="n"/>
      <c r="G54" s="20" t="n"/>
      <c r="H54" s="20" t="n"/>
      <c r="I54" s="20" t="n"/>
      <c r="J54" s="15">
        <f>IF(COUNT(G54:I54)&lt;3,"",G54*H54*I54)</f>
        <v/>
      </c>
      <c r="K54" s="21">
        <f>IF(J54="","",IF(J54&gt;=Settings!$A$18,"High",IF(J54&gt;=Settings!$A$19,"Medium","Low")))</f>
        <v/>
      </c>
      <c r="L54" s="21">
        <f>IF(G54="","",IF(G54&gt;=Settings!$A$20,"Review",""))</f>
        <v/>
      </c>
      <c r="M54" s="19" t="n"/>
      <c r="N54" s="19" t="n"/>
      <c r="O54" s="19" t="n"/>
      <c r="P54" s="22" t="n"/>
      <c r="Q54" s="19" t="n"/>
      <c r="R54" s="22" t="n"/>
      <c r="S54" s="20" t="n"/>
      <c r="T54" s="20" t="n"/>
      <c r="U54" s="20" t="n"/>
      <c r="V54" s="15">
        <f>IF(COUNT(S54:U54)&lt;3,"",S54*T54*U54)</f>
        <v/>
      </c>
      <c r="W54" s="21">
        <f>IF(V54="","",IF(V54&gt;=Settings!$A$18,"High",IF(V54&gt;=Settings!$A$19,"Medium","Low")))</f>
        <v/>
      </c>
      <c r="X54" s="21">
        <f>IF(OR(P54="",Q54="Done",Q54="Verified"),"",IF(P54&lt;Settings!$A$21,"Overdue",""))</f>
        <v/>
      </c>
      <c r="Y54" s="15">
        <f>IF(V54="","",RANK(V54,$V$5:$V$64)+COUNTIF($V$5:V54,V54)-1)</f>
        <v/>
      </c>
    </row>
    <row r="55">
      <c r="A55" s="19" t="n"/>
      <c r="B55" s="19" t="n"/>
      <c r="C55" s="19" t="n"/>
      <c r="D55" s="19" t="n"/>
      <c r="E55" s="19" t="n"/>
      <c r="F55" s="19" t="n"/>
      <c r="G55" s="20" t="n"/>
      <c r="H55" s="20" t="n"/>
      <c r="I55" s="20" t="n"/>
      <c r="J55" s="15">
        <f>IF(COUNT(G55:I55)&lt;3,"",G55*H55*I55)</f>
        <v/>
      </c>
      <c r="K55" s="21">
        <f>IF(J55="","",IF(J55&gt;=Settings!$A$18,"High",IF(J55&gt;=Settings!$A$19,"Medium","Low")))</f>
        <v/>
      </c>
      <c r="L55" s="21">
        <f>IF(G55="","",IF(G55&gt;=Settings!$A$20,"Review",""))</f>
        <v/>
      </c>
      <c r="M55" s="19" t="n"/>
      <c r="N55" s="19" t="n"/>
      <c r="O55" s="19" t="n"/>
      <c r="P55" s="22" t="n"/>
      <c r="Q55" s="19" t="n"/>
      <c r="R55" s="22" t="n"/>
      <c r="S55" s="20" t="n"/>
      <c r="T55" s="20" t="n"/>
      <c r="U55" s="20" t="n"/>
      <c r="V55" s="15">
        <f>IF(COUNT(S55:U55)&lt;3,"",S55*T55*U55)</f>
        <v/>
      </c>
      <c r="W55" s="21">
        <f>IF(V55="","",IF(V55&gt;=Settings!$A$18,"High",IF(V55&gt;=Settings!$A$19,"Medium","Low")))</f>
        <v/>
      </c>
      <c r="X55" s="21">
        <f>IF(OR(P55="",Q55="Done",Q55="Verified"),"",IF(P55&lt;Settings!$A$21,"Overdue",""))</f>
        <v/>
      </c>
      <c r="Y55" s="15">
        <f>IF(V55="","",RANK(V55,$V$5:$V$64)+COUNTIF($V$5:V55,V55)-1)</f>
        <v/>
      </c>
    </row>
    <row r="56">
      <c r="A56" s="19" t="n"/>
      <c r="B56" s="19" t="n"/>
      <c r="C56" s="19" t="n"/>
      <c r="D56" s="19" t="n"/>
      <c r="E56" s="19" t="n"/>
      <c r="F56" s="19" t="n"/>
      <c r="G56" s="20" t="n"/>
      <c r="H56" s="20" t="n"/>
      <c r="I56" s="20" t="n"/>
      <c r="J56" s="15">
        <f>IF(COUNT(G56:I56)&lt;3,"",G56*H56*I56)</f>
        <v/>
      </c>
      <c r="K56" s="21">
        <f>IF(J56="","",IF(J56&gt;=Settings!$A$18,"High",IF(J56&gt;=Settings!$A$19,"Medium","Low")))</f>
        <v/>
      </c>
      <c r="L56" s="21">
        <f>IF(G56="","",IF(G56&gt;=Settings!$A$20,"Review",""))</f>
        <v/>
      </c>
      <c r="M56" s="19" t="n"/>
      <c r="N56" s="19" t="n"/>
      <c r="O56" s="19" t="n"/>
      <c r="P56" s="22" t="n"/>
      <c r="Q56" s="19" t="n"/>
      <c r="R56" s="22" t="n"/>
      <c r="S56" s="20" t="n"/>
      <c r="T56" s="20" t="n"/>
      <c r="U56" s="20" t="n"/>
      <c r="V56" s="15">
        <f>IF(COUNT(S56:U56)&lt;3,"",S56*T56*U56)</f>
        <v/>
      </c>
      <c r="W56" s="21">
        <f>IF(V56="","",IF(V56&gt;=Settings!$A$18,"High",IF(V56&gt;=Settings!$A$19,"Medium","Low")))</f>
        <v/>
      </c>
      <c r="X56" s="21">
        <f>IF(OR(P56="",Q56="Done",Q56="Verified"),"",IF(P56&lt;Settings!$A$21,"Overdue",""))</f>
        <v/>
      </c>
      <c r="Y56" s="15">
        <f>IF(V56="","",RANK(V56,$V$5:$V$64)+COUNTIF($V$5:V56,V56)-1)</f>
        <v/>
      </c>
    </row>
    <row r="57">
      <c r="A57" s="19" t="n"/>
      <c r="B57" s="19" t="n"/>
      <c r="C57" s="19" t="n"/>
      <c r="D57" s="19" t="n"/>
      <c r="E57" s="19" t="n"/>
      <c r="F57" s="19" t="n"/>
      <c r="G57" s="20" t="n"/>
      <c r="H57" s="20" t="n"/>
      <c r="I57" s="20" t="n"/>
      <c r="J57" s="15">
        <f>IF(COUNT(G57:I57)&lt;3,"",G57*H57*I57)</f>
        <v/>
      </c>
      <c r="K57" s="21">
        <f>IF(J57="","",IF(J57&gt;=Settings!$A$18,"High",IF(J57&gt;=Settings!$A$19,"Medium","Low")))</f>
        <v/>
      </c>
      <c r="L57" s="21">
        <f>IF(G57="","",IF(G57&gt;=Settings!$A$20,"Review",""))</f>
        <v/>
      </c>
      <c r="M57" s="19" t="n"/>
      <c r="N57" s="19" t="n"/>
      <c r="O57" s="19" t="n"/>
      <c r="P57" s="22" t="n"/>
      <c r="Q57" s="19" t="n"/>
      <c r="R57" s="22" t="n"/>
      <c r="S57" s="20" t="n"/>
      <c r="T57" s="20" t="n"/>
      <c r="U57" s="20" t="n"/>
      <c r="V57" s="15">
        <f>IF(COUNT(S57:U57)&lt;3,"",S57*T57*U57)</f>
        <v/>
      </c>
      <c r="W57" s="21">
        <f>IF(V57="","",IF(V57&gt;=Settings!$A$18,"High",IF(V57&gt;=Settings!$A$19,"Medium","Low")))</f>
        <v/>
      </c>
      <c r="X57" s="21">
        <f>IF(OR(P57="",Q57="Done",Q57="Verified"),"",IF(P57&lt;Settings!$A$21,"Overdue",""))</f>
        <v/>
      </c>
      <c r="Y57" s="15">
        <f>IF(V57="","",RANK(V57,$V$5:$V$64)+COUNTIF($V$5:V57,V57)-1)</f>
        <v/>
      </c>
    </row>
    <row r="58">
      <c r="A58" s="19" t="n"/>
      <c r="B58" s="19" t="n"/>
      <c r="C58" s="19" t="n"/>
      <c r="D58" s="19" t="n"/>
      <c r="E58" s="19" t="n"/>
      <c r="F58" s="19" t="n"/>
      <c r="G58" s="20" t="n"/>
      <c r="H58" s="20" t="n"/>
      <c r="I58" s="20" t="n"/>
      <c r="J58" s="15">
        <f>IF(COUNT(G58:I58)&lt;3,"",G58*H58*I58)</f>
        <v/>
      </c>
      <c r="K58" s="21">
        <f>IF(J58="","",IF(J58&gt;=Settings!$A$18,"High",IF(J58&gt;=Settings!$A$19,"Medium","Low")))</f>
        <v/>
      </c>
      <c r="L58" s="21">
        <f>IF(G58="","",IF(G58&gt;=Settings!$A$20,"Review",""))</f>
        <v/>
      </c>
      <c r="M58" s="19" t="n"/>
      <c r="N58" s="19" t="n"/>
      <c r="O58" s="19" t="n"/>
      <c r="P58" s="22" t="n"/>
      <c r="Q58" s="19" t="n"/>
      <c r="R58" s="22" t="n"/>
      <c r="S58" s="20" t="n"/>
      <c r="T58" s="20" t="n"/>
      <c r="U58" s="20" t="n"/>
      <c r="V58" s="15">
        <f>IF(COUNT(S58:U58)&lt;3,"",S58*T58*U58)</f>
        <v/>
      </c>
      <c r="W58" s="21">
        <f>IF(V58="","",IF(V58&gt;=Settings!$A$18,"High",IF(V58&gt;=Settings!$A$19,"Medium","Low")))</f>
        <v/>
      </c>
      <c r="X58" s="21">
        <f>IF(OR(P58="",Q58="Done",Q58="Verified"),"",IF(P58&lt;Settings!$A$21,"Overdue",""))</f>
        <v/>
      </c>
      <c r="Y58" s="15">
        <f>IF(V58="","",RANK(V58,$V$5:$V$64)+COUNTIF($V$5:V58,V58)-1)</f>
        <v/>
      </c>
    </row>
    <row r="59">
      <c r="A59" s="19" t="n"/>
      <c r="B59" s="19" t="n"/>
      <c r="C59" s="19" t="n"/>
      <c r="D59" s="19" t="n"/>
      <c r="E59" s="19" t="n"/>
      <c r="F59" s="19" t="n"/>
      <c r="G59" s="20" t="n"/>
      <c r="H59" s="20" t="n"/>
      <c r="I59" s="20" t="n"/>
      <c r="J59" s="15">
        <f>IF(COUNT(G59:I59)&lt;3,"",G59*H59*I59)</f>
        <v/>
      </c>
      <c r="K59" s="21">
        <f>IF(J59="","",IF(J59&gt;=Settings!$A$18,"High",IF(J59&gt;=Settings!$A$19,"Medium","Low")))</f>
        <v/>
      </c>
      <c r="L59" s="21">
        <f>IF(G59="","",IF(G59&gt;=Settings!$A$20,"Review",""))</f>
        <v/>
      </c>
      <c r="M59" s="19" t="n"/>
      <c r="N59" s="19" t="n"/>
      <c r="O59" s="19" t="n"/>
      <c r="P59" s="22" t="n"/>
      <c r="Q59" s="19" t="n"/>
      <c r="R59" s="22" t="n"/>
      <c r="S59" s="20" t="n"/>
      <c r="T59" s="20" t="n"/>
      <c r="U59" s="20" t="n"/>
      <c r="V59" s="15">
        <f>IF(COUNT(S59:U59)&lt;3,"",S59*T59*U59)</f>
        <v/>
      </c>
      <c r="W59" s="21">
        <f>IF(V59="","",IF(V59&gt;=Settings!$A$18,"High",IF(V59&gt;=Settings!$A$19,"Medium","Low")))</f>
        <v/>
      </c>
      <c r="X59" s="21">
        <f>IF(OR(P59="",Q59="Done",Q59="Verified"),"",IF(P59&lt;Settings!$A$21,"Overdue",""))</f>
        <v/>
      </c>
      <c r="Y59" s="15">
        <f>IF(V59="","",RANK(V59,$V$5:$V$64)+COUNTIF($V$5:V59,V59)-1)</f>
        <v/>
      </c>
    </row>
    <row r="60">
      <c r="A60" s="19" t="n"/>
      <c r="B60" s="19" t="n"/>
      <c r="C60" s="19" t="n"/>
      <c r="D60" s="19" t="n"/>
      <c r="E60" s="19" t="n"/>
      <c r="F60" s="19" t="n"/>
      <c r="G60" s="20" t="n"/>
      <c r="H60" s="20" t="n"/>
      <c r="I60" s="20" t="n"/>
      <c r="J60" s="15">
        <f>IF(COUNT(G60:I60)&lt;3,"",G60*H60*I60)</f>
        <v/>
      </c>
      <c r="K60" s="21">
        <f>IF(J60="","",IF(J60&gt;=Settings!$A$18,"High",IF(J60&gt;=Settings!$A$19,"Medium","Low")))</f>
        <v/>
      </c>
      <c r="L60" s="21">
        <f>IF(G60="","",IF(G60&gt;=Settings!$A$20,"Review",""))</f>
        <v/>
      </c>
      <c r="M60" s="19" t="n"/>
      <c r="N60" s="19" t="n"/>
      <c r="O60" s="19" t="n"/>
      <c r="P60" s="22" t="n"/>
      <c r="Q60" s="19" t="n"/>
      <c r="R60" s="22" t="n"/>
      <c r="S60" s="20" t="n"/>
      <c r="T60" s="20" t="n"/>
      <c r="U60" s="20" t="n"/>
      <c r="V60" s="15">
        <f>IF(COUNT(S60:U60)&lt;3,"",S60*T60*U60)</f>
        <v/>
      </c>
      <c r="W60" s="21">
        <f>IF(V60="","",IF(V60&gt;=Settings!$A$18,"High",IF(V60&gt;=Settings!$A$19,"Medium","Low")))</f>
        <v/>
      </c>
      <c r="X60" s="21">
        <f>IF(OR(P60="",Q60="Done",Q60="Verified"),"",IF(P60&lt;Settings!$A$21,"Overdue",""))</f>
        <v/>
      </c>
      <c r="Y60" s="15">
        <f>IF(V60="","",RANK(V60,$V$5:$V$64)+COUNTIF($V$5:V60,V60)-1)</f>
        <v/>
      </c>
    </row>
    <row r="61">
      <c r="A61" s="19" t="n"/>
      <c r="B61" s="19" t="n"/>
      <c r="C61" s="19" t="n"/>
      <c r="D61" s="19" t="n"/>
      <c r="E61" s="19" t="n"/>
      <c r="F61" s="19" t="n"/>
      <c r="G61" s="20" t="n"/>
      <c r="H61" s="20" t="n"/>
      <c r="I61" s="20" t="n"/>
      <c r="J61" s="15">
        <f>IF(COUNT(G61:I61)&lt;3,"",G61*H61*I61)</f>
        <v/>
      </c>
      <c r="K61" s="21">
        <f>IF(J61="","",IF(J61&gt;=Settings!$A$18,"High",IF(J61&gt;=Settings!$A$19,"Medium","Low")))</f>
        <v/>
      </c>
      <c r="L61" s="21">
        <f>IF(G61="","",IF(G61&gt;=Settings!$A$20,"Review",""))</f>
        <v/>
      </c>
      <c r="M61" s="19" t="n"/>
      <c r="N61" s="19" t="n"/>
      <c r="O61" s="19" t="n"/>
      <c r="P61" s="22" t="n"/>
      <c r="Q61" s="19" t="n"/>
      <c r="R61" s="22" t="n"/>
      <c r="S61" s="20" t="n"/>
      <c r="T61" s="20" t="n"/>
      <c r="U61" s="20" t="n"/>
      <c r="V61" s="15">
        <f>IF(COUNT(S61:U61)&lt;3,"",S61*T61*U61)</f>
        <v/>
      </c>
      <c r="W61" s="21">
        <f>IF(V61="","",IF(V61&gt;=Settings!$A$18,"High",IF(V61&gt;=Settings!$A$19,"Medium","Low")))</f>
        <v/>
      </c>
      <c r="X61" s="21">
        <f>IF(OR(P61="",Q61="Done",Q61="Verified"),"",IF(P61&lt;Settings!$A$21,"Overdue",""))</f>
        <v/>
      </c>
      <c r="Y61" s="15">
        <f>IF(V61="","",RANK(V61,$V$5:$V$64)+COUNTIF($V$5:V61,V61)-1)</f>
        <v/>
      </c>
    </row>
    <row r="62">
      <c r="A62" s="19" t="n"/>
      <c r="B62" s="19" t="n"/>
      <c r="C62" s="19" t="n"/>
      <c r="D62" s="19" t="n"/>
      <c r="E62" s="19" t="n"/>
      <c r="F62" s="19" t="n"/>
      <c r="G62" s="20" t="n"/>
      <c r="H62" s="20" t="n"/>
      <c r="I62" s="20" t="n"/>
      <c r="J62" s="15">
        <f>IF(COUNT(G62:I62)&lt;3,"",G62*H62*I62)</f>
        <v/>
      </c>
      <c r="K62" s="21">
        <f>IF(J62="","",IF(J62&gt;=Settings!$A$18,"High",IF(J62&gt;=Settings!$A$19,"Medium","Low")))</f>
        <v/>
      </c>
      <c r="L62" s="21">
        <f>IF(G62="","",IF(G62&gt;=Settings!$A$20,"Review",""))</f>
        <v/>
      </c>
      <c r="M62" s="19" t="n"/>
      <c r="N62" s="19" t="n"/>
      <c r="O62" s="19" t="n"/>
      <c r="P62" s="22" t="n"/>
      <c r="Q62" s="19" t="n"/>
      <c r="R62" s="22" t="n"/>
      <c r="S62" s="20" t="n"/>
      <c r="T62" s="20" t="n"/>
      <c r="U62" s="20" t="n"/>
      <c r="V62" s="15">
        <f>IF(COUNT(S62:U62)&lt;3,"",S62*T62*U62)</f>
        <v/>
      </c>
      <c r="W62" s="21">
        <f>IF(V62="","",IF(V62&gt;=Settings!$A$18,"High",IF(V62&gt;=Settings!$A$19,"Medium","Low")))</f>
        <v/>
      </c>
      <c r="X62" s="21">
        <f>IF(OR(P62="",Q62="Done",Q62="Verified"),"",IF(P62&lt;Settings!$A$21,"Overdue",""))</f>
        <v/>
      </c>
      <c r="Y62" s="15">
        <f>IF(V62="","",RANK(V62,$V$5:$V$64)+COUNTIF($V$5:V62,V62)-1)</f>
        <v/>
      </c>
    </row>
    <row r="63">
      <c r="A63" s="19" t="n"/>
      <c r="B63" s="19" t="n"/>
      <c r="C63" s="19" t="n"/>
      <c r="D63" s="19" t="n"/>
      <c r="E63" s="19" t="n"/>
      <c r="F63" s="19" t="n"/>
      <c r="G63" s="20" t="n"/>
      <c r="H63" s="20" t="n"/>
      <c r="I63" s="20" t="n"/>
      <c r="J63" s="15">
        <f>IF(COUNT(G63:I63)&lt;3,"",G63*H63*I63)</f>
        <v/>
      </c>
      <c r="K63" s="21">
        <f>IF(J63="","",IF(J63&gt;=Settings!$A$18,"High",IF(J63&gt;=Settings!$A$19,"Medium","Low")))</f>
        <v/>
      </c>
      <c r="L63" s="21">
        <f>IF(G63="","",IF(G63&gt;=Settings!$A$20,"Review",""))</f>
        <v/>
      </c>
      <c r="M63" s="19" t="n"/>
      <c r="N63" s="19" t="n"/>
      <c r="O63" s="19" t="n"/>
      <c r="P63" s="22" t="n"/>
      <c r="Q63" s="19" t="n"/>
      <c r="R63" s="22" t="n"/>
      <c r="S63" s="20" t="n"/>
      <c r="T63" s="20" t="n"/>
      <c r="U63" s="20" t="n"/>
      <c r="V63" s="15">
        <f>IF(COUNT(S63:U63)&lt;3,"",S63*T63*U63)</f>
        <v/>
      </c>
      <c r="W63" s="21">
        <f>IF(V63="","",IF(V63&gt;=Settings!$A$18,"High",IF(V63&gt;=Settings!$A$19,"Medium","Low")))</f>
        <v/>
      </c>
      <c r="X63" s="21">
        <f>IF(OR(P63="",Q63="Done",Q63="Verified"),"",IF(P63&lt;Settings!$A$21,"Overdue",""))</f>
        <v/>
      </c>
      <c r="Y63" s="15">
        <f>IF(V63="","",RANK(V63,$V$5:$V$64)+COUNTIF($V$5:V63,V63)-1)</f>
        <v/>
      </c>
    </row>
    <row r="64">
      <c r="A64" s="19" t="n"/>
      <c r="B64" s="19" t="n"/>
      <c r="C64" s="19" t="n"/>
      <c r="D64" s="19" t="n"/>
      <c r="E64" s="19" t="n"/>
      <c r="F64" s="19" t="n"/>
      <c r="G64" s="20" t="n"/>
      <c r="H64" s="20" t="n"/>
      <c r="I64" s="20" t="n"/>
      <c r="J64" s="15">
        <f>IF(COUNT(G64:I64)&lt;3,"",G64*H64*I64)</f>
        <v/>
      </c>
      <c r="K64" s="21">
        <f>IF(J64="","",IF(J64&gt;=Settings!$A$18,"High",IF(J64&gt;=Settings!$A$19,"Medium","Low")))</f>
        <v/>
      </c>
      <c r="L64" s="21">
        <f>IF(G64="","",IF(G64&gt;=Settings!$A$20,"Review",""))</f>
        <v/>
      </c>
      <c r="M64" s="19" t="n"/>
      <c r="N64" s="19" t="n"/>
      <c r="O64" s="19" t="n"/>
      <c r="P64" s="22" t="n"/>
      <c r="Q64" s="19" t="n"/>
      <c r="R64" s="22" t="n"/>
      <c r="S64" s="20" t="n"/>
      <c r="T64" s="20" t="n"/>
      <c r="U64" s="20" t="n"/>
      <c r="V64" s="15">
        <f>IF(COUNT(S64:U64)&lt;3,"",S64*T64*U64)</f>
        <v/>
      </c>
      <c r="W64" s="21">
        <f>IF(V64="","",IF(V64&gt;=Settings!$A$18,"High",IF(V64&gt;=Settings!$A$19,"Medium","Low")))</f>
        <v/>
      </c>
      <c r="X64" s="21">
        <f>IF(OR(P64="",Q64="Done",Q64="Verified"),"",IF(P64&lt;Settings!$A$21,"Overdue",""))</f>
        <v/>
      </c>
      <c r="Y64" s="15">
        <f>IF(V64="","",RANK(V64,$V$5:$V$64)+COUNTIF($V$5:V64,V64)-1)</f>
        <v/>
      </c>
    </row>
  </sheetData>
  <conditionalFormatting sqref="K5:K64">
    <cfRule type="cellIs" priority="1" operator="equal" dxfId="0">
      <formula>"High"</formula>
    </cfRule>
    <cfRule type="cellIs" priority="2" operator="equal" dxfId="1">
      <formula>"Medium"</formula>
    </cfRule>
    <cfRule type="cellIs" priority="3" operator="equal" dxfId="2">
      <formula>"Low"</formula>
    </cfRule>
  </conditionalFormatting>
  <conditionalFormatting sqref="W5:W64">
    <cfRule type="cellIs" priority="4" operator="equal" dxfId="0">
      <formula>"High"</formula>
    </cfRule>
    <cfRule type="cellIs" priority="5" operator="equal" dxfId="1">
      <formula>"Medium"</formula>
    </cfRule>
    <cfRule type="cellIs" priority="6" operator="equal" dxfId="2">
      <formula>"Low"</formula>
    </cfRule>
  </conditionalFormatting>
  <conditionalFormatting sqref="X5:X64">
    <cfRule type="cellIs" priority="7" operator="equal" dxfId="3">
      <formula>"Overdue"</formula>
    </cfRule>
  </conditionalFormatting>
  <conditionalFormatting sqref="L5:L64">
    <cfRule type="cellIs" priority="8" operator="equal" dxfId="3">
      <formula>"Review"</formula>
    </cfRule>
  </conditionalFormatting>
  <dataValidations count="4">
    <dataValidation sqref="G5:I64" showDropDown="0" showInputMessage="0" showErrorMessage="1" allowBlank="1" errorTitle="Invalid entry" error="Pick a value from the list." type="list">
      <formula1>"1,2,3,4,5,6,7,8,9,10"</formula1>
    </dataValidation>
    <dataValidation sqref="S5:U64" showDropDown="0" showInputMessage="0" showErrorMessage="1" allowBlank="1" errorTitle="Invalid entry" error="Pick a value from the list." type="list">
      <formula1>"1,2,3,4,5,6,7,8,9,10"</formula1>
    </dataValidation>
    <dataValidation sqref="N5:N64" showDropDown="0" showInputMessage="0" showErrorMessage="1" allowBlank="1" errorTitle="Invalid entry" error="Pick a value from the list." type="list">
      <formula1>=Settings!$F$5:$F$9</formula1>
    </dataValidation>
    <dataValidation sqref="Q5:Q64" showDropDown="0" showInputMessage="0" showErrorMessage="1" allowBlank="1" errorTitle="Invalid entry" error="Pick a value from the list." type="list">
      <formula1>=Settings!$G$5:$G$8</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8" customWidth="1" min="1" max="1"/>
    <col width="46" customWidth="1" min="2" max="2"/>
    <col width="46" customWidth="1" min="3" max="3"/>
    <col width="46" customWidth="1" min="4" max="4"/>
    <col width="20" customWidth="1" min="6" max="6"/>
    <col width="20" customWidth="1" min="7" max="7"/>
    <col width="34" customWidth="1" min="8" max="8"/>
  </cols>
  <sheetData>
    <row r="1">
      <c r="A1" s="1" t="inlineStr">
        <is>
          <t>SETTINGS</t>
        </is>
      </c>
    </row>
    <row r="2">
      <c r="A2" s="2" t="inlineStr">
        <is>
          <t>Scales, bands, and lists. Yellow cells are inputs; the Register and Dashboard read from here.</t>
        </is>
      </c>
    </row>
    <row r="4" ht="32" customHeight="1">
      <c r="A4" s="18" t="inlineStr">
        <is>
          <t>Score</t>
        </is>
      </c>
      <c r="B4" s="18" t="inlineStr">
        <is>
          <t>Severity: effect of the failure</t>
        </is>
      </c>
      <c r="C4" s="18" t="inlineStr">
        <is>
          <t>Occurrence: how often it could happen</t>
        </is>
      </c>
      <c r="D4" s="18" t="inlineStr">
        <is>
          <t>Detection: chance we catch it first</t>
        </is>
      </c>
      <c r="F4" s="23" t="inlineStr">
        <is>
          <t>Control type</t>
        </is>
      </c>
      <c r="G4" s="23" t="inlineStr">
        <is>
          <t>Status</t>
        </is>
      </c>
      <c r="H4" s="23" t="inlineStr">
        <is>
          <t>Failure mode library (common AI failure modes)</t>
        </is>
      </c>
    </row>
    <row r="5">
      <c r="A5" s="19" t="n">
        <v>1</v>
      </c>
      <c r="B5" s="19" t="inlineStr">
        <is>
          <t>No real effect</t>
        </is>
      </c>
      <c r="C5" s="19" t="inlineStr">
        <is>
          <t>Almost never</t>
        </is>
      </c>
      <c r="D5" s="19" t="inlineStr">
        <is>
          <t>Almost certain to be caught before use</t>
        </is>
      </c>
      <c r="F5" s="19" t="inlineStr">
        <is>
          <t>Design or process</t>
        </is>
      </c>
      <c r="G5" s="19" t="inlineStr">
        <is>
          <t>Open</t>
        </is>
      </c>
      <c r="H5" s="19" t="inlineStr">
        <is>
          <t>Wrong output stated confidently</t>
        </is>
      </c>
    </row>
    <row r="6">
      <c r="A6" s="19" t="n">
        <v>2</v>
      </c>
      <c r="B6" s="19" t="inlineStr">
        <is>
          <t>Minor annoyance</t>
        </is>
      </c>
      <c r="C6" s="19" t="inlineStr">
        <is>
          <t>Very rare</t>
        </is>
      </c>
      <c r="D6" s="19" t="inlineStr">
        <is>
          <t>Very likely caught</t>
        </is>
      </c>
      <c r="F6" s="19" t="inlineStr">
        <is>
          <t>Detection or check</t>
        </is>
      </c>
      <c r="G6" s="19" t="inlineStr">
        <is>
          <t>In progress</t>
        </is>
      </c>
      <c r="H6" s="19" t="inlineStr">
        <is>
          <t>Misclassification</t>
        </is>
      </c>
    </row>
    <row r="7">
      <c r="A7" s="19" t="n">
        <v>3</v>
      </c>
      <c r="B7" s="19" t="inlineStr">
        <is>
          <t>Small rework</t>
        </is>
      </c>
      <c r="C7" s="19" t="inlineStr">
        <is>
          <t>Rare</t>
        </is>
      </c>
      <c r="D7" s="19" t="inlineStr">
        <is>
          <t>Likely caught</t>
        </is>
      </c>
      <c r="F7" s="19" t="inlineStr">
        <is>
          <t>Human review</t>
        </is>
      </c>
      <c r="G7" s="19" t="inlineStr">
        <is>
          <t>Done</t>
        </is>
      </c>
      <c r="H7" s="19" t="inlineStr">
        <is>
          <t>Data leakage</t>
        </is>
      </c>
    </row>
    <row r="8">
      <c r="A8" s="19" t="n">
        <v>4</v>
      </c>
      <c r="B8" s="19" t="inlineStr">
        <is>
          <t>Noticeable delay or cost</t>
        </is>
      </c>
      <c r="C8" s="19" t="inlineStr">
        <is>
          <t>Occasional</t>
        </is>
      </c>
      <c r="D8" s="19" t="inlineStr">
        <is>
          <t>Fairly likely caught</t>
        </is>
      </c>
      <c r="F8" s="19" t="inlineStr">
        <is>
          <t>Policy or training</t>
        </is>
      </c>
      <c r="G8" s="19" t="inlineStr">
        <is>
          <t>Verified</t>
        </is>
      </c>
      <c r="H8" s="19" t="inlineStr">
        <is>
          <t>Manipulated input (prompt injection)</t>
        </is>
      </c>
    </row>
    <row r="9">
      <c r="A9" s="19" t="n">
        <v>5</v>
      </c>
      <c r="B9" s="19" t="inlineStr">
        <is>
          <t>Customer or cost impact</t>
        </is>
      </c>
      <c r="C9" s="19" t="inlineStr">
        <is>
          <t>Sometimes</t>
        </is>
      </c>
      <c r="D9" s="19" t="inlineStr">
        <is>
          <t>Moderate chance caught</t>
        </is>
      </c>
      <c r="F9" s="19" t="inlineStr">
        <is>
          <t>Vendor or contract</t>
        </is>
      </c>
      <c r="H9" s="19" t="inlineStr">
        <is>
          <t>Drift or silent vendor change</t>
        </is>
      </c>
    </row>
    <row r="10">
      <c r="A10" s="19" t="n">
        <v>6</v>
      </c>
      <c r="B10" s="19" t="inlineStr">
        <is>
          <t>Significant cost or customer complaint</t>
        </is>
      </c>
      <c r="C10" s="19" t="inlineStr">
        <is>
          <t>Fairly often</t>
        </is>
      </c>
      <c r="D10" s="19" t="inlineStr">
        <is>
          <t>Less than even chance</t>
        </is>
      </c>
      <c r="H10" s="19" t="inlineStr">
        <is>
          <t>Over-reliance by reviewers</t>
        </is>
      </c>
    </row>
    <row r="11">
      <c r="A11" s="19" t="n">
        <v>7</v>
      </c>
      <c r="B11" s="19" t="inlineStr">
        <is>
          <t>Major cost, safety near miss, or compliance finding</t>
        </is>
      </c>
      <c r="C11" s="19" t="inlineStr">
        <is>
          <t>Often</t>
        </is>
      </c>
      <c r="D11" s="19" t="inlineStr">
        <is>
          <t>Unlikely caught</t>
        </is>
      </c>
      <c r="H11" s="19" t="inlineStr">
        <is>
          <t>Bias or unequal error rates</t>
        </is>
      </c>
    </row>
    <row r="12">
      <c r="A12" s="19" t="n">
        <v>8</v>
      </c>
      <c r="B12" s="19" t="inlineStr">
        <is>
          <t>Serious harm risk or regulatory breach</t>
        </is>
      </c>
      <c r="C12" s="19" t="inlineStr">
        <is>
          <t>Frequent</t>
        </is>
      </c>
      <c r="D12" s="19" t="inlineStr">
        <is>
          <t>Very unlikely caught</t>
        </is>
      </c>
      <c r="H12" s="19" t="inlineStr">
        <is>
          <t>Runaway action or cost</t>
        </is>
      </c>
    </row>
    <row r="13">
      <c r="A13" s="19" t="n">
        <v>9</v>
      </c>
      <c r="B13" s="19" t="inlineStr">
        <is>
          <t>Severe harm, serious legal or regulatory breach</t>
        </is>
      </c>
      <c r="C13" s="19" t="inlineStr">
        <is>
          <t>Very frequent</t>
        </is>
      </c>
      <c r="D13" s="19" t="inlineStr">
        <is>
          <t>Almost never caught</t>
        </is>
      </c>
      <c r="H13" s="19" t="inlineStr">
        <is>
          <t>Unavailable or slow service</t>
        </is>
      </c>
    </row>
    <row r="14">
      <c r="A14" s="19" t="n">
        <v>10</v>
      </c>
      <c r="B14" s="19" t="inlineStr">
        <is>
          <t>Fatality or catastrophic, widespread harm</t>
        </is>
      </c>
      <c r="C14" s="19" t="inlineStr">
        <is>
          <t>Almost certain</t>
        </is>
      </c>
      <c r="D14" s="19" t="inlineStr">
        <is>
          <t>No control; cannot be detected</t>
        </is>
      </c>
      <c r="H14" s="19" t="inlineStr">
        <is>
          <t>Missing or wrong source data</t>
        </is>
      </c>
    </row>
    <row r="15">
      <c r="H15" s="19" t="inlineStr">
        <is>
          <t>Output used outside its scope</t>
        </is>
      </c>
    </row>
    <row r="16">
      <c r="H16" s="19" t="inlineStr">
        <is>
          <t>Loss of skills or knowledge</t>
        </is>
      </c>
    </row>
    <row r="17">
      <c r="A17" s="13" t="inlineStr">
        <is>
          <t>RPN bands, severity flag, and as-of date</t>
        </is>
      </c>
    </row>
    <row r="18">
      <c r="A18" s="24" t="n">
        <v>200</v>
      </c>
      <c r="B18" s="14" t="inlineStr">
        <is>
          <t>High: RPN at or above</t>
        </is>
      </c>
    </row>
    <row r="19">
      <c r="A19" s="24" t="n">
        <v>100</v>
      </c>
      <c r="B19" s="14" t="inlineStr">
        <is>
          <t>Medium: RPN at or above</t>
        </is>
      </c>
    </row>
    <row r="20">
      <c r="A20" s="24" t="n">
        <v>9</v>
      </c>
      <c r="B20" s="14" t="inlineStr">
        <is>
          <t>Flag any severity at or above</t>
        </is>
      </c>
    </row>
    <row r="21">
      <c r="A21" s="25" t="n">
        <v>46315</v>
      </c>
      <c r="B21" s="14" t="inlineStr">
        <is>
          <t>As-of date (type a date, or enter =TODAY())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2026-10-20T21:04:47Z</dcterms:created>
  <dcterms:modified xsi:type="dcterms:W3CDTF">2026-10-20T21:04:47Z</dcterms:modified>
</cp:coreProperties>
</file>