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Controls" sheetId="3" state="visible" r:id="rId3"/>
    <sheet name="Use Check" sheetId="4" state="visible" r:id="rId4"/>
    <sheet name="Setting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
      <name val="Calibri"/>
      <color rgb="004D5B6B"/>
      <sz val="9"/>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0" fontId="8" fillId="0" borderId="0" applyAlignment="1" pivotButton="0" quotePrefix="0" xfId="0">
      <alignment horizontal="left"/>
    </xf>
    <xf numFmtId="0" fontId="9" fillId="0" borderId="0" pivotButton="0" quotePrefix="0" xfId="0"/>
    <xf numFmtId="0" fontId="3" fillId="0" borderId="0" applyAlignment="1" pivotButton="0" quotePrefix="0" xfId="0">
      <alignment vertical="top" wrapText="1"/>
    </xf>
    <xf numFmtId="0" fontId="5" fillId="2" borderId="1" applyAlignment="1" pivotButton="0" quotePrefix="0" xfId="0">
      <alignment horizontal="center" vertical="center" wrapText="1"/>
    </xf>
    <xf numFmtId="0" fontId="4" fillId="0" borderId="1" pivotButton="0" quotePrefix="0" xfId="0"/>
    <xf numFmtId="1" fontId="4" fillId="0" borderId="1" applyAlignment="1" pivotButton="0" quotePrefix="0" xfId="0">
      <alignment horizontal="center" vertical="top"/>
    </xf>
    <xf numFmtId="0" fontId="4" fillId="3" borderId="1" applyAlignment="1" pivotButton="0" quotePrefix="0" xfId="0">
      <alignment horizontal="center" vertical="top"/>
    </xf>
    <xf numFmtId="0" fontId="4" fillId="3" borderId="1" applyAlignment="1" pivotButton="0" quotePrefix="0" xfId="0">
      <alignment vertical="top" wrapText="1"/>
    </xf>
    <xf numFmtId="1" fontId="4" fillId="3" borderId="1" applyAlignment="1" pivotButton="0" quotePrefix="0" xfId="0">
      <alignment horizontal="center" vertical="top"/>
    </xf>
    <xf numFmtId="164" fontId="4" fillId="3" borderId="1" applyAlignment="1" pivotButton="0" quotePrefix="0" xfId="0">
      <alignment vertical="top" wrapText="1"/>
    </xf>
    <xf numFmtId="0" fontId="4" fillId="0" borderId="1" applyAlignment="1" pivotButton="0" quotePrefix="0" xfId="0">
      <alignment horizontal="center" vertical="top"/>
    </xf>
    <xf numFmtId="164" fontId="4" fillId="3" borderId="1" applyAlignment="1" pivotButton="0" quotePrefix="0" xfId="0">
      <alignment horizontal="center" vertical="top"/>
    </xf>
    <xf numFmtId="0" fontId="5" fillId="2" borderId="0" pivotButton="0" quotePrefix="0" xfId="0"/>
    <xf numFmtId="0" fontId="4" fillId="0" borderId="0" pivotButton="0" quotePrefix="0" xfId="0"/>
    <xf numFmtId="1" fontId="4" fillId="3" borderId="1" pivotButton="0" quotePrefix="0" xfId="0"/>
    <xf numFmtId="164" fontId="4" fillId="3" borderId="1" pivotButton="0" quotePrefix="0" xfId="0"/>
  </cellXfs>
  <cellStyles count="1">
    <cellStyle name="Normal" xfId="0" builtinId="0" hidden="0"/>
  </cellStyles>
  <dxfs count="3">
    <dxf>
      <fill>
        <patternFill patternType="solid">
          <fgColor rgb="00F8C9C4"/>
          <bgColor rgb="00F8C9C4"/>
        </patternFill>
      </fill>
    </dxf>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0"/>
  <chart>
    <title>
      <tx>
        <rich>
          <a:bodyPr/>
          <a:p>
            <a:pPr>
              <a:defRPr/>
            </a:pPr>
            <a:r>
              <a:t>Control scores</a:t>
            </a:r>
          </a:p>
        </rich>
      </tx>
    </title>
    <plotArea>
      <barChart>
        <barDir val="bar"/>
        <grouping val="clustered"/>
        <ser>
          <idx val="0"/>
          <order val="0"/>
          <spPr>
            <a:ln>
              <a:prstDash val="solid"/>
            </a:ln>
          </spPr>
          <cat>
            <numRef>
              <f>'Controls'!$B$5:$B$16</f>
            </numRef>
          </cat>
          <val>
            <numRef>
              <f>'Controls'!$E$5:$E$16</f>
            </numRef>
          </val>
        </ser>
        <gapWidth val="150"/>
        <axId val="10"/>
        <axId val="100"/>
      </barChart>
      <catAx>
        <axId val="10"/>
        <scaling>
          <orientation val="minMax"/>
        </scaling>
        <axPos val="l"/>
        <majorTickMark val="none"/>
        <minorTickMark val="none"/>
        <crossAx val="100"/>
        <lblOffset val="100"/>
      </catAx>
      <valAx>
        <axId val="100"/>
        <scaling>
          <orientation val="minMax"/>
          <max val="2"/>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18</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Controls" displayName="Controls" ref="A4:K16" headerRowCount="1">
  <autoFilter ref="A4:K16"/>
  <tableColumns count="11">
    <tableColumn id="1" name="ID"/>
    <tableColumn id="2" name="Control"/>
    <tableColumn id="3" name="What good looks like"/>
    <tableColumn id="4" name="Gate"/>
    <tableColumn id="5" name="Score"/>
    <tableColumn id="6" name="Evidence"/>
    <tableColumn id="7" name="Owner (role)"/>
    <tableColumn id="8" name="Next step"/>
    <tableColumn id="9" name="Due date"/>
    <tableColumn id="10" name="Last reviewed"/>
    <tableColumn id="11" name="Flag"/>
  </tableColumns>
  <tableStyleInfo name="TableStyleLight9" showRowStripes="1"/>
</table>
</file>

<file path=xl/tables/table2.xml><?xml version="1.0" encoding="utf-8"?>
<table xmlns="http://schemas.openxmlformats.org/spreadsheetml/2006/main" id="2" name="Uses" displayName="Uses" ref="A4:N44" headerRowCount="1">
  <autoFilter ref="A4:N44"/>
  <tableColumns count="14">
    <tableColumn id="1" name="AI use"/>
    <tableColumn id="2" name="Owner (role)"/>
    <tableColumn id="3" name="Tool or vendor"/>
    <tableColumn id="4" name="Data class"/>
    <tableColumn id="5" name="Reads private data"/>
    <tableColumn id="6" name="Reads untrusted content"/>
    <tableColumn id="7" name="Can send or act outside"/>
    <tableColumn id="8" name="Legs of the pattern"/>
    <tableColumn id="9" name="Pattern"/>
    <tableColumn id="10" name="Agent identity"/>
    <tableColumn id="11" name="Approval before outside action"/>
    <tableColumn id="12" name="Logged"/>
    <tableColumn id="13" name="Last security review"/>
    <tableColumn id="14" name="Review chec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Controls'!A1" TargetMode="External" Id="rId2" /><Relationship Type="http://schemas.openxmlformats.org/officeDocument/2006/relationships/hyperlink" Target="#'Use Check'!A1" TargetMode="External" Id="rId3" /><Relationship Type="http://schemas.openxmlformats.org/officeDocument/2006/relationships/hyperlink" Target="#'Controls'!A1" TargetMode="External" Id="rId4" /><Relationship Type="http://schemas.openxmlformats.org/officeDocument/2006/relationships/hyperlink" Target="#'Dashboard'!A1" TargetMode="External" Id="rId5"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B1:E19"/>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SECURITY CONTROLS CHECKLIST</t>
        </is>
      </c>
    </row>
    <row r="2">
      <c r="B2" s="2" t="inlineStr">
        <is>
          <t>Score twelve security controls for your AI uses, keep the evidence and the actions, and check each use for the highest-risk combination.</t>
        </is>
      </c>
    </row>
    <row r="4">
      <c r="B4" s="3" t="inlineStr">
        <is>
          <t>What this workbook does</t>
        </is>
      </c>
    </row>
    <row r="5" ht="60" customHeight="1">
      <c r="B5" s="4" t="inlineStr">
        <is>
          <t>A checklist of twelve controls for the safe use of AI at work: approved tools, data classes mapped to tools, sign-in and access, least privilege for agents, secrets, prompt-injection controls, logging, vendor security review, abuse-case testing, incident response, separation from control systems, and training. Each control is scored 0, 1, or 2, with evidence, an owner, a next step, and a date. Three are gates: a zero on a gate stops a go decision. The Use Check sheet lists each AI use and flags those that read private data, read untrusted content, and can act outside, which is the highest-risk combination. The Dashboard gives the total and the result.</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Set the thresholds</t>
        </is>
      </c>
      <c r="D9" s="8" t="inlineStr">
        <is>
          <t>Check the scoring bands and the as-of date.</t>
        </is>
      </c>
      <c r="E9" s="9" t="inlineStr">
        <is>
          <t>Open Settings  &gt;</t>
        </is>
      </c>
    </row>
    <row r="10" ht="48" customHeight="1">
      <c r="B10" s="6" t="n">
        <v>2</v>
      </c>
      <c r="C10" s="7" t="inlineStr">
        <is>
          <t>Score the controls</t>
        </is>
      </c>
      <c r="D10" s="8" t="inlineStr">
        <is>
          <t>Score each control 0, 1, or 2 from evidence, with your IT and security leads. Add the evidence, an owner, a next step, and a date.</t>
        </is>
      </c>
      <c r="E10" s="9" t="inlineStr">
        <is>
          <t>Open Controls  &gt;</t>
        </is>
      </c>
    </row>
    <row r="11" ht="48" customHeight="1">
      <c r="B11" s="6" t="n">
        <v>3</v>
      </c>
      <c r="C11" s="7" t="inlineStr">
        <is>
          <t>Check each use</t>
        </is>
      </c>
      <c r="D11" s="8" t="inlineStr">
        <is>
          <t>List each AI use, its data class, and whether it reads private data, reads untrusted content, and can act outside.</t>
        </is>
      </c>
      <c r="E11" s="9" t="inlineStr">
        <is>
          <t>Open Use Check  &gt;</t>
        </is>
      </c>
    </row>
    <row r="12" ht="48" customHeight="1">
      <c r="B12" s="6" t="n">
        <v>4</v>
      </c>
      <c r="C12" s="7" t="inlineStr">
        <is>
          <t>Close the gaps</t>
        </is>
      </c>
      <c r="D12" s="8" t="inlineStr">
        <is>
          <t>Work the gate items first, then the lowest scores. Score again after changes.</t>
        </is>
      </c>
      <c r="E12" s="9" t="inlineStr">
        <is>
          <t>Open Controls  &gt;</t>
        </is>
      </c>
    </row>
    <row r="13" ht="48" customHeight="1">
      <c r="B13" s="6" t="n">
        <v>5</v>
      </c>
      <c r="C13" s="7" t="inlineStr">
        <is>
          <t>Read the dashboard</t>
        </is>
      </c>
      <c r="D13" s="8" t="inlineStr">
        <is>
          <t>See the total, the result, and the uses that need attention.</t>
        </is>
      </c>
      <c r="E13" s="9" t="inlineStr">
        <is>
          <t>Open Dashboard  &gt;</t>
        </is>
      </c>
    </row>
    <row r="15">
      <c r="B15" s="3" t="inlineStr">
        <is>
          <t>Notes</t>
        </is>
      </c>
    </row>
    <row r="16" ht="34" customHeight="1">
      <c r="B16" s="4" t="inlineStr">
        <is>
          <t>This is a planning and awareness aid, not a security assessment. It does not test anything. A high score does not mean you are secure.</t>
        </is>
      </c>
    </row>
    <row r="17" ht="34" customHeight="1">
      <c r="B17" s="4" t="inlineStr">
        <is>
          <t>Have qualified security specialists review important uses and test them before launch.</t>
        </is>
      </c>
    </row>
    <row r="18" ht="34" customHeight="1">
      <c r="B18" s="4" t="inlineStr">
        <is>
          <t>See the AI Security for Operations guide and the AI Security Readiness Check tool on sixsigmakaizen.com.</t>
        </is>
      </c>
    </row>
    <row r="19" ht="34" customHeight="1">
      <c r="B19"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17:E17"/>
    <mergeCell ref="B18:E18"/>
    <mergeCell ref="B16:E16"/>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
  <sheetViews>
    <sheetView showGridLines="0" workbookViewId="0">
      <selection activeCell="A1" sqref="A1"/>
    </sheetView>
  </sheetViews>
  <sheetFormatPr baseColWidth="8" defaultRowHeight="15"/>
  <cols>
    <col width="24" customWidth="1" min="1" max="1"/>
    <col width="20" customWidth="1" min="3" max="3"/>
    <col width="20" customWidth="1" min="4" max="4"/>
    <col width="20" customWidth="1" min="5" max="5"/>
    <col width="40" customWidth="1" min="7" max="7"/>
    <col width="20" customWidth="1" min="9" max="9"/>
    <col width="20" customWidth="1" min="11" max="11"/>
  </cols>
  <sheetData>
    <row r="1">
      <c r="A1" s="1" t="inlineStr">
        <is>
          <t>SECURITY DASHBOARD</t>
        </is>
      </c>
    </row>
    <row r="2">
      <c r="A2" s="2" t="inlineStr">
        <is>
          <t>Live from the other sheets. Nothing to enter here.</t>
        </is>
      </c>
    </row>
    <row r="4">
      <c r="A4" s="10" t="inlineStr">
        <is>
          <t>TOTAL SCORE</t>
        </is>
      </c>
      <c r="C4" s="10" t="inlineStr">
        <is>
          <t>CONTROLS SCORED</t>
        </is>
      </c>
      <c r="E4" s="10" t="inlineStr">
        <is>
          <t>GATE ITEMS AT ZERO</t>
        </is>
      </c>
      <c r="G4" s="10" t="inlineStr">
        <is>
          <t>RESULT</t>
        </is>
      </c>
      <c r="I4" s="10" t="inlineStr">
        <is>
          <t>USES WITH ALL THREE LEGS</t>
        </is>
      </c>
      <c r="K4" s="10" t="inlineStr">
        <is>
          <t>SHARED LOGINS</t>
        </is>
      </c>
    </row>
    <row r="5">
      <c r="A5" s="11">
        <f>SUM(Controls!$E$5:$E$16)</f>
        <v/>
      </c>
      <c r="C5" s="11">
        <f>COUNT(Controls!$E$5:$E$16)</f>
        <v/>
      </c>
      <c r="E5" s="11">
        <f>COUNTIFS(Controls!$D$5:$D$16,"Yes",Controls!$E$5:$E$16,0)</f>
        <v/>
      </c>
      <c r="G5" s="12">
        <f>IF(C5&lt;12,"Score all 12",IF(E5&gt;0,"Stop: close the gate gaps first",IF(A5&gt;=Settings!B5,"Strong",IF(A5&gt;=Settings!B6,"Gaps to close","Weak"))))</f>
        <v/>
      </c>
      <c r="I5" s="11">
        <f>COUNTIF('Use Check'!$H$5:$H$44,3)</f>
        <v/>
      </c>
      <c r="K5" s="11">
        <f>COUNTIF('Use Check'!$J$5:$J$44,"Shared login")</f>
        <v/>
      </c>
    </row>
    <row r="6">
      <c r="A6" s="13" t="inlineStr">
        <is>
          <t>of 24</t>
        </is>
      </c>
      <c r="C6" s="13" t="inlineStr">
        <is>
          <t>of 12</t>
        </is>
      </c>
    </row>
    <row r="9">
      <c r="A9" s="14" t="inlineStr">
        <is>
          <t>Controls by score</t>
        </is>
      </c>
      <c r="D9" s="14" t="inlineStr">
        <is>
          <t>Actions</t>
        </is>
      </c>
      <c r="G9" s="14" t="inlineStr">
        <is>
          <t>Uses</t>
        </is>
      </c>
    </row>
    <row r="10">
      <c r="A10" s="15" t="inlineStr">
        <is>
          <t>Score</t>
        </is>
      </c>
      <c r="B10" s="15" t="inlineStr">
        <is>
          <t>Controls</t>
        </is>
      </c>
      <c r="D10" s="15" t="inlineStr">
        <is>
          <t>Flag</t>
        </is>
      </c>
      <c r="E10" s="15" t="inlineStr">
        <is>
          <t>Controls</t>
        </is>
      </c>
      <c r="G10" s="15" t="inlineStr">
        <is>
          <t>Measure</t>
        </is>
      </c>
      <c r="H10" s="15" t="inlineStr">
        <is>
          <t>Uses</t>
        </is>
      </c>
    </row>
    <row r="11">
      <c r="A11" s="16" t="inlineStr">
        <is>
          <t>2 in place</t>
        </is>
      </c>
      <c r="B11" s="17">
        <f>COUNTIF(Controls!$E$5:$E$16,2)</f>
        <v/>
      </c>
      <c r="D11" s="16" t="inlineStr">
        <is>
          <t>Gate: fix first</t>
        </is>
      </c>
      <c r="E11" s="17">
        <f>COUNTIF(Controls!$K$5:$K$16,D11)</f>
        <v/>
      </c>
      <c r="G11" s="8" t="inlineStr">
        <is>
          <t>AI uses listed</t>
        </is>
      </c>
      <c r="H11" s="17">
        <f>COUNTA('Use Check'!$A$5:$A$44)</f>
        <v/>
      </c>
    </row>
    <row r="12">
      <c r="A12" s="16" t="inlineStr">
        <is>
          <t>1 partly</t>
        </is>
      </c>
      <c r="B12" s="17">
        <f>COUNTIF(Controls!$E$5:$E$16,1)</f>
        <v/>
      </c>
      <c r="D12" s="16" t="inlineStr">
        <is>
          <t>Overdue</t>
        </is>
      </c>
      <c r="E12" s="17">
        <f>COUNTIF(Controls!$K$5:$K$16,D12)</f>
        <v/>
      </c>
      <c r="G12" s="8" t="inlineStr">
        <is>
          <t>Two of three legs</t>
        </is>
      </c>
      <c r="H12" s="17">
        <f>COUNTIF('Use Check'!$H$5:$H$44,2)</f>
        <v/>
      </c>
    </row>
    <row r="13">
      <c r="A13" s="16" t="inlineStr">
        <is>
          <t>0 not in place</t>
        </is>
      </c>
      <c r="B13" s="17">
        <f>COUNTIF(Controls!$E$5:$E$16,0)</f>
        <v/>
      </c>
      <c r="D13" s="16" t="inlineStr">
        <is>
          <t>Needs a plan</t>
        </is>
      </c>
      <c r="E13" s="17">
        <f>COUNTIF(Controls!$K$5:$K$16,D13)</f>
        <v/>
      </c>
      <c r="G13" s="8" t="inlineStr">
        <is>
          <t>No approval before an outside action, with a leg to act</t>
        </is>
      </c>
      <c r="H13" s="17">
        <f>COUNTIFS('Use Check'!$G$5:$G$44,"Yes",'Use Check'!$K$5:$K$44,"No")</f>
        <v/>
      </c>
    </row>
    <row r="14">
      <c r="D14" s="16" t="inlineStr">
        <is>
          <t>Open</t>
        </is>
      </c>
      <c r="E14" s="17">
        <f>COUNTIF(Controls!$K$5:$K$16,D14)</f>
        <v/>
      </c>
      <c r="G14" s="8" t="inlineStr">
        <is>
          <t>Not logged</t>
        </is>
      </c>
      <c r="H14" s="17">
        <f>COUNTIF('Use Check'!$L$5:$L$44,"No")</f>
        <v/>
      </c>
    </row>
    <row r="15">
      <c r="D15" s="16" t="inlineStr">
        <is>
          <t>OK</t>
        </is>
      </c>
      <c r="E15" s="17">
        <f>COUNTIF(Controls!$K$5:$K$16,D15)</f>
        <v/>
      </c>
      <c r="G15" s="8" t="inlineStr">
        <is>
          <t>Security reviews overdue</t>
        </is>
      </c>
      <c r="H15" s="17">
        <f>COUNTIF('Use Check'!$N$5:$N$44,"Overdue")</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K1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0" customWidth="1" min="2" max="2"/>
    <col width="60" customWidth="1" min="3" max="3"/>
    <col width="7" customWidth="1" min="4" max="4"/>
    <col width="8" customWidth="1" min="5" max="5"/>
    <col width="46" customWidth="1" min="6" max="6"/>
    <col width="18" customWidth="1" min="7" max="7"/>
    <col width="44" customWidth="1" min="8" max="8"/>
    <col width="12" customWidth="1" min="9" max="9"/>
    <col width="12" customWidth="1" min="10" max="10"/>
    <col width="18" customWidth="1" min="11" max="11"/>
  </cols>
  <sheetData>
    <row r="1">
      <c r="A1" s="1" t="inlineStr">
        <is>
          <t>CONTROLS</t>
        </is>
      </c>
    </row>
    <row r="2">
      <c r="A2" s="2" t="inlineStr">
        <is>
          <t>Score each control 0 (not in place), 1 (partly), or 2 (in place and working). Gray columns calculate. Examples are placeholders: overwrite them.</t>
        </is>
      </c>
    </row>
    <row r="4" ht="32" customHeight="1">
      <c r="A4" s="15" t="inlineStr">
        <is>
          <t>ID</t>
        </is>
      </c>
      <c r="B4" s="15" t="inlineStr">
        <is>
          <t>Control</t>
        </is>
      </c>
      <c r="C4" s="15" t="inlineStr">
        <is>
          <t>What good looks like</t>
        </is>
      </c>
      <c r="D4" s="15" t="inlineStr">
        <is>
          <t>Gate</t>
        </is>
      </c>
      <c r="E4" s="15" t="inlineStr">
        <is>
          <t>Score</t>
        </is>
      </c>
      <c r="F4" s="15" t="inlineStr">
        <is>
          <t>Evidence</t>
        </is>
      </c>
      <c r="G4" s="15" t="inlineStr">
        <is>
          <t>Owner (role)</t>
        </is>
      </c>
      <c r="H4" s="15" t="inlineStr">
        <is>
          <t>Next step</t>
        </is>
      </c>
      <c r="I4" s="15" t="inlineStr">
        <is>
          <t>Due date</t>
        </is>
      </c>
      <c r="J4" s="15" t="inlineStr">
        <is>
          <t>Last reviewed</t>
        </is>
      </c>
      <c r="K4" s="15" t="inlineStr">
        <is>
          <t>Flag</t>
        </is>
      </c>
    </row>
    <row r="5" ht="48" customHeight="1">
      <c r="A5" s="18" t="inlineStr">
        <is>
          <t>SC-01</t>
        </is>
      </c>
      <c r="B5" s="19" t="inlineStr">
        <is>
          <t>Approved tools and shadow AI</t>
        </is>
      </c>
      <c r="C5" s="19" t="inlineStr">
        <is>
          <t>A list of approved AI tools exists, people know it, and use of other tools is found and handled.</t>
        </is>
      </c>
      <c r="D5" s="18" t="inlineStr">
        <is>
          <t>Yes</t>
        </is>
      </c>
      <c r="E5" s="20" t="n">
        <v>1</v>
      </c>
      <c r="F5" s="19" t="inlineStr">
        <is>
          <t>List of approved tools exists; a scan found two unapproved assistants in use</t>
        </is>
      </c>
      <c r="G5" s="19" t="inlineStr">
        <is>
          <t>IT lead</t>
        </is>
      </c>
      <c r="H5" s="19" t="inlineStr">
        <is>
          <t>Publish the list; add a request route that takes under a week</t>
        </is>
      </c>
      <c r="I5" s="21" t="n">
        <v>46341</v>
      </c>
      <c r="J5" s="21" t="n">
        <v>46296</v>
      </c>
      <c r="K5" s="22">
        <f>IF(E5="","",IF(AND(D5="Yes",E5=0),"Gate: fix first",IF(E5=2,"OK",IF(I5="","Needs a plan",IF(I5&lt;Settings!$B$7,"Overdue","Open")))))</f>
        <v/>
      </c>
    </row>
    <row r="6" ht="48" customHeight="1">
      <c r="A6" s="18" t="inlineStr">
        <is>
          <t>SC-02</t>
        </is>
      </c>
      <c r="B6" s="19" t="inlineStr">
        <is>
          <t>Data classes mapped to tools</t>
        </is>
      </c>
      <c r="C6" s="19" t="inlineStr">
        <is>
          <t>Each class of data is allowed, allowed with approval, or not allowed in each kind of tool.</t>
        </is>
      </c>
      <c r="D6" s="18" t="inlineStr">
        <is>
          <t>Yes</t>
        </is>
      </c>
      <c r="E6" s="20" t="n">
        <v>2</v>
      </c>
      <c r="F6" s="19" t="inlineStr">
        <is>
          <t>Matrix of data classes by tool kind is in the acceptable-use policy</t>
        </is>
      </c>
      <c r="G6" s="19" t="inlineStr">
        <is>
          <t>Privacy lead</t>
        </is>
      </c>
      <c r="H6" s="19" t="n"/>
      <c r="I6" s="21" t="n"/>
      <c r="J6" s="21" t="n">
        <v>46296</v>
      </c>
      <c r="K6" s="22">
        <f>IF(E6="","",IF(AND(D6="Yes",E6=0),"Gate: fix first",IF(E6=2,"OK",IF(I6="","Needs a plan",IF(I6&lt;Settings!$B$7,"Overdue","Open")))))</f>
        <v/>
      </c>
    </row>
    <row r="7" ht="48" customHeight="1">
      <c r="A7" s="18" t="inlineStr">
        <is>
          <t>SC-03</t>
        </is>
      </c>
      <c r="B7" s="19" t="inlineStr">
        <is>
          <t>Sign-in and access control</t>
        </is>
      </c>
      <c r="C7" s="19" t="inlineStr">
        <is>
          <t>AI tools use single sign-on and multi-factor sign-in, and leavers lose access.</t>
        </is>
      </c>
      <c r="D7" s="18" t="n"/>
      <c r="E7" s="20" t="n">
        <v>2</v>
      </c>
      <c r="F7" s="19" t="inlineStr">
        <is>
          <t>Single sign-on and multi-factor are on for all approved tools</t>
        </is>
      </c>
      <c r="G7" s="19" t="inlineStr">
        <is>
          <t>IT lead</t>
        </is>
      </c>
      <c r="H7" s="19" t="n"/>
      <c r="I7" s="21" t="n"/>
      <c r="J7" s="21" t="n">
        <v>46285</v>
      </c>
      <c r="K7" s="22">
        <f>IF(E7="","",IF(AND(D7="Yes",E7=0),"Gate: fix first",IF(E7=2,"OK",IF(I7="","Needs a plan",IF(I7&lt;Settings!$B$7,"Overdue","Open")))))</f>
        <v/>
      </c>
    </row>
    <row r="8" ht="48" customHeight="1">
      <c r="A8" s="18" t="inlineStr">
        <is>
          <t>SC-04</t>
        </is>
      </c>
      <c r="B8" s="19" t="inlineStr">
        <is>
          <t>Least privilege for agents</t>
        </is>
      </c>
      <c r="C8" s="19" t="inlineStr">
        <is>
          <t>Agents and integrations have only the access the task needs, with separate accounts, and no standing broad rights.</t>
        </is>
      </c>
      <c r="D8" s="18" t="inlineStr">
        <is>
          <t>Yes</t>
        </is>
      </c>
      <c r="E8" s="20" t="n">
        <v>1</v>
      </c>
      <c r="F8" s="19" t="inlineStr">
        <is>
          <t>Agents use shared service accounts with broad folder access</t>
        </is>
      </c>
      <c r="G8" s="19" t="inlineStr">
        <is>
          <t>Security lead</t>
        </is>
      </c>
      <c r="H8" s="19" t="inlineStr">
        <is>
          <t>Move each agent to its own scoped account</t>
        </is>
      </c>
      <c r="I8" s="21" t="n">
        <v>46371</v>
      </c>
      <c r="J8" s="21" t="n">
        <v>46285</v>
      </c>
      <c r="K8" s="22">
        <f>IF(E8="","",IF(AND(D8="Yes",E8=0),"Gate: fix first",IF(E8=2,"OK",IF(I8="","Needs a plan",IF(I8&lt;Settings!$B$7,"Overdue","Open")))))</f>
        <v/>
      </c>
    </row>
    <row r="9" ht="48" customHeight="1">
      <c r="A9" s="18" t="inlineStr">
        <is>
          <t>SC-05</t>
        </is>
      </c>
      <c r="B9" s="19" t="inlineStr">
        <is>
          <t>Secrets kept out of prompts</t>
        </is>
      </c>
      <c r="C9" s="19" t="inlineStr">
        <is>
          <t>Passwords, keys, and tokens are not pasted into prompts, files, or shared chats.</t>
        </is>
      </c>
      <c r="D9" s="18" t="n"/>
      <c r="E9" s="20" t="n">
        <v>1</v>
      </c>
      <c r="F9" s="19" t="inlineStr">
        <is>
          <t>Secrets policy exists, but a key was found in a shared prompt document</t>
        </is>
      </c>
      <c r="G9" s="19" t="inlineStr">
        <is>
          <t>Security lead</t>
        </is>
      </c>
      <c r="H9" s="19" t="inlineStr">
        <is>
          <t>Rotate the key; add a scan for secrets in shared documents</t>
        </is>
      </c>
      <c r="I9" s="21" t="n">
        <v>46309</v>
      </c>
      <c r="J9" s="21" t="n">
        <v>46285</v>
      </c>
      <c r="K9" s="22">
        <f>IF(E9="","",IF(AND(D9="Yes",E9=0),"Gate: fix first",IF(E9=2,"OK",IF(I9="","Needs a plan",IF(I9&lt;Settings!$B$7,"Overdue","Open")))))</f>
        <v/>
      </c>
    </row>
    <row r="10" ht="48" customHeight="1">
      <c r="A10" s="18" t="inlineStr">
        <is>
          <t>SC-06</t>
        </is>
      </c>
      <c r="B10" s="19" t="inlineStr">
        <is>
          <t>Prompt-injection controls</t>
        </is>
      </c>
      <c r="C10" s="19" t="inlineStr">
        <is>
          <t>Untrusted content is separated, and actions that follow from it need approval.</t>
        </is>
      </c>
      <c r="D10" s="18" t="n"/>
      <c r="E10" s="20" t="n">
        <v>0</v>
      </c>
      <c r="F10" s="19" t="inlineStr">
        <is>
          <t>No controls yet for assistants that read email</t>
        </is>
      </c>
      <c r="G10" s="19" t="inlineStr">
        <is>
          <t>Security lead</t>
        </is>
      </c>
      <c r="H10" s="19" t="inlineStr">
        <is>
          <t>Require approval for outside-facing actions; separate outside content</t>
        </is>
      </c>
      <c r="I10" s="21" t="n">
        <v>46356</v>
      </c>
      <c r="J10" s="21" t="n">
        <v>46285</v>
      </c>
      <c r="K10" s="22">
        <f>IF(E10="","",IF(AND(D10="Yes",E10=0),"Gate: fix first",IF(E10=2,"OK",IF(I10="","Needs a plan",IF(I10&lt;Settings!$B$7,"Overdue","Open")))))</f>
        <v/>
      </c>
    </row>
    <row r="11" ht="48" customHeight="1">
      <c r="A11" s="18" t="inlineStr">
        <is>
          <t>SC-07</t>
        </is>
      </c>
      <c r="B11" s="19" t="inlineStr">
        <is>
          <t>Logging and retention</t>
        </is>
      </c>
      <c r="C11" s="19" t="inlineStr">
        <is>
          <t>Prompts, outputs, tool calls, and actions are logged and kept for a stated time.</t>
        </is>
      </c>
      <c r="D11" s="18" t="n"/>
      <c r="E11" s="20" t="n">
        <v>1</v>
      </c>
      <c r="F11" s="19" t="inlineStr">
        <is>
          <t>Prompts and outputs are logged for the main tool; agents are not yet logged</t>
        </is>
      </c>
      <c r="G11" s="19" t="inlineStr">
        <is>
          <t>IT lead</t>
        </is>
      </c>
      <c r="H11" s="19" t="inlineStr">
        <is>
          <t>Log agent tool calls; set a retention period</t>
        </is>
      </c>
      <c r="I11" s="21" t="n">
        <v>46357</v>
      </c>
      <c r="J11" s="21" t="n">
        <v>46285</v>
      </c>
      <c r="K11" s="22">
        <f>IF(E11="","",IF(AND(D11="Yes",E11=0),"Gate: fix first",IF(E11=2,"OK",IF(I11="","Needs a plan",IF(I11&lt;Settings!$B$7,"Overdue","Open")))))</f>
        <v/>
      </c>
    </row>
    <row r="12" ht="48" customHeight="1">
      <c r="A12" s="18" t="inlineStr">
        <is>
          <t>SC-08</t>
        </is>
      </c>
      <c r="B12" s="19" t="inlineStr">
        <is>
          <t>Vendor security review</t>
        </is>
      </c>
      <c r="C12" s="19" t="inlineStr">
        <is>
          <t>A security report and data terms were reviewed before use, and are reviewed each year.</t>
        </is>
      </c>
      <c r="D12" s="18" t="n"/>
      <c r="E12" s="20" t="n">
        <v>1</v>
      </c>
      <c r="F12" s="19" t="inlineStr">
        <is>
          <t>Reports received for two of three vendors; terms reviewed for one</t>
        </is>
      </c>
      <c r="G12" s="19" t="inlineStr">
        <is>
          <t>Procurement lead</t>
        </is>
      </c>
      <c r="H12" s="19" t="inlineStr">
        <is>
          <t>Review the remaining reports and terms</t>
        </is>
      </c>
      <c r="I12" s="21" t="n">
        <v>46327</v>
      </c>
      <c r="J12" s="21" t="n">
        <v>46285</v>
      </c>
      <c r="K12" s="22">
        <f>IF(E12="","",IF(AND(D12="Yes",E12=0),"Gate: fix first",IF(E12=2,"OK",IF(I12="","Needs a plan",IF(I12&lt;Settings!$B$7,"Overdue","Open")))))</f>
        <v/>
      </c>
    </row>
    <row r="13" ht="48" customHeight="1">
      <c r="A13" s="18" t="inlineStr">
        <is>
          <t>SC-09</t>
        </is>
      </c>
      <c r="B13" s="19" t="inlineStr">
        <is>
          <t>Abuse-case testing</t>
        </is>
      </c>
      <c r="C13" s="19" t="inlineStr">
        <is>
          <t>Before launch, someone tried to misuse and break the use, and fixed what they found.</t>
        </is>
      </c>
      <c r="D13" s="18" t="n"/>
      <c r="E13" s="20" t="n">
        <v>1</v>
      </c>
      <c r="F13" s="19" t="inlineStr">
        <is>
          <t>One abuse-case test done on the email assistant</t>
        </is>
      </c>
      <c r="G13" s="19" t="inlineStr">
        <is>
          <t>Security lead</t>
        </is>
      </c>
      <c r="H13" s="19" t="inlineStr">
        <is>
          <t>Test each agent before launch</t>
        </is>
      </c>
      <c r="I13" s="21" t="n">
        <v>46371</v>
      </c>
      <c r="J13" s="21" t="n">
        <v>46285</v>
      </c>
      <c r="K13" s="22">
        <f>IF(E13="","",IF(AND(D13="Yes",E13=0),"Gate: fix first",IF(E13=2,"OK",IF(I13="","Needs a plan",IF(I13&lt;Settings!$B$7,"Overdue","Open")))))</f>
        <v/>
      </c>
    </row>
    <row r="14" ht="48" customHeight="1">
      <c r="A14" s="18" t="inlineStr">
        <is>
          <t>SC-10</t>
        </is>
      </c>
      <c r="B14" s="19" t="inlineStr">
        <is>
          <t>Incident response covers AI</t>
        </is>
      </c>
      <c r="C14" s="19" t="inlineStr">
        <is>
          <t>The incident plan names AI events, a contact, and a stop procedure.</t>
        </is>
      </c>
      <c r="D14" s="18" t="n"/>
      <c r="E14" s="20" t="n">
        <v>1</v>
      </c>
      <c r="F14" s="19" t="inlineStr">
        <is>
          <t>Incident plan names AI events; kill switch not yet tested</t>
        </is>
      </c>
      <c r="G14" s="19" t="inlineStr">
        <is>
          <t>Governance lead</t>
        </is>
      </c>
      <c r="H14" s="19" t="inlineStr">
        <is>
          <t>Test the kill switch for each agent</t>
        </is>
      </c>
      <c r="I14" s="21" t="n">
        <v>46346</v>
      </c>
      <c r="J14" s="21" t="n">
        <v>46285</v>
      </c>
      <c r="K14" s="22">
        <f>IF(E14="","",IF(AND(D14="Yes",E14=0),"Gate: fix first",IF(E14=2,"OK",IF(I14="","Needs a plan",IF(I14&lt;Settings!$B$7,"Overdue","Open")))))</f>
        <v/>
      </c>
    </row>
    <row r="15" ht="48" customHeight="1">
      <c r="A15" s="18" t="inlineStr">
        <is>
          <t>SC-11</t>
        </is>
      </c>
      <c r="B15" s="19" t="inlineStr">
        <is>
          <t>Separation from control systems</t>
        </is>
      </c>
      <c r="C15" s="19" t="inlineStr">
        <is>
          <t>AI cannot write to safety or industrial control systems, or it does so only through reviewed, limited paths.</t>
        </is>
      </c>
      <c r="D15" s="18" t="n"/>
      <c r="E15" s="20" t="n">
        <v>2</v>
      </c>
      <c r="F15" s="19" t="inlineStr">
        <is>
          <t>AI has read-only access to plant data through a gateway; no write path</t>
        </is>
      </c>
      <c r="G15" s="19" t="inlineStr">
        <is>
          <t>OT security lead</t>
        </is>
      </c>
      <c r="H15" s="19" t="n"/>
      <c r="I15" s="21" t="n"/>
      <c r="J15" s="21" t="n">
        <v>46285</v>
      </c>
      <c r="K15" s="22">
        <f>IF(E15="","",IF(AND(D15="Yes",E15=0),"Gate: fix first",IF(E15=2,"OK",IF(I15="","Needs a plan",IF(I15&lt;Settings!$B$7,"Overdue","Open")))))</f>
        <v/>
      </c>
    </row>
    <row r="16" ht="48" customHeight="1">
      <c r="A16" s="18" t="inlineStr">
        <is>
          <t>SC-12</t>
        </is>
      </c>
      <c r="B16" s="19" t="inlineStr">
        <is>
          <t>Training on safe use</t>
        </is>
      </c>
      <c r="C16" s="19" t="inlineStr">
        <is>
          <t>People know the data rules, the injection risk, and how to report.</t>
        </is>
      </c>
      <c r="D16" s="18" t="n"/>
      <c r="E16" s="20" t="n">
        <v>1</v>
      </c>
      <c r="F16" s="19" t="inlineStr">
        <is>
          <t>Short course delivered to 118 of 120 people; injection risk not yet covered</t>
        </is>
      </c>
      <c r="G16" s="19" t="inlineStr">
        <is>
          <t>Training lead</t>
        </is>
      </c>
      <c r="H16" s="19" t="inlineStr">
        <is>
          <t>Add a module on hidden instructions</t>
        </is>
      </c>
      <c r="I16" s="21" t="n">
        <v>46326</v>
      </c>
      <c r="J16" s="21" t="n">
        <v>46285</v>
      </c>
      <c r="K16" s="22">
        <f>IF(E16="","",IF(AND(D16="Yes",E16=0),"Gate: fix first",IF(E16=2,"OK",IF(I16="","Needs a plan",IF(I16&lt;Settings!$B$7,"Overdue","Open")))))</f>
        <v/>
      </c>
    </row>
  </sheetData>
  <conditionalFormatting sqref="K5:K16">
    <cfRule type="expression" priority="1" dxfId="0">
      <formula>LEFT(K5,4)="Gate"</formula>
    </cfRule>
    <cfRule type="cellIs" priority="2" operator="equal" dxfId="0">
      <formula>"Overdue"</formula>
    </cfRule>
    <cfRule type="cellIs" priority="3" operator="equal" dxfId="1">
      <formula>"Needs a plan"</formula>
    </cfRule>
    <cfRule type="cellIs" priority="4" operator="equal" dxfId="2">
      <formula>"OK"</formula>
    </cfRule>
  </conditionalFormatting>
  <conditionalFormatting sqref="E5:E16">
    <cfRule type="cellIs" priority="5" operator="equal" dxfId="0">
      <formula>0</formula>
    </cfRule>
    <cfRule type="cellIs" priority="6" operator="equal" dxfId="1">
      <formula>1</formula>
    </cfRule>
  </conditionalFormatting>
  <dataValidations count="1">
    <dataValidation sqref="E5:E16" showDropDown="0" showInputMessage="0" showErrorMessage="1" allowBlank="1" errorTitle="Invalid entry" error="Pick a value from the list." type="list">
      <formula1>"0,1,2"</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36" customWidth="1" min="3" max="3"/>
    <col width="13" customWidth="1" min="4" max="4"/>
    <col width="10" customWidth="1" min="5" max="5"/>
    <col width="11" customWidth="1" min="6" max="6"/>
    <col width="11" customWidth="1" min="7" max="7"/>
    <col width="9" customWidth="1" min="8" max="8"/>
    <col width="34" customWidth="1" min="9" max="9"/>
    <col width="14" customWidth="1" min="10" max="10"/>
    <col width="14" customWidth="1" min="11" max="11"/>
    <col width="9" customWidth="1" min="12" max="12"/>
    <col width="13" customWidth="1" min="13" max="13"/>
    <col width="13" customWidth="1" min="14" max="14"/>
  </cols>
  <sheetData>
    <row r="1">
      <c r="A1" s="1" t="inlineStr">
        <is>
          <t>USE CHECK</t>
        </is>
      </c>
    </row>
    <row r="2">
      <c r="A2" s="2" t="inlineStr">
        <is>
          <t>One row per AI use. The pattern to watch: reads private data, reads untrusted content, and can act outside. Gray columns calculate. Examples are placeholders.</t>
        </is>
      </c>
    </row>
    <row r="4" ht="62" customHeight="1">
      <c r="A4" s="15" t="inlineStr">
        <is>
          <t>AI use</t>
        </is>
      </c>
      <c r="B4" s="15" t="inlineStr">
        <is>
          <t>Owner (role)</t>
        </is>
      </c>
      <c r="C4" s="15" t="inlineStr">
        <is>
          <t>Tool or vendor</t>
        </is>
      </c>
      <c r="D4" s="15" t="inlineStr">
        <is>
          <t>Data class</t>
        </is>
      </c>
      <c r="E4" s="15" t="inlineStr">
        <is>
          <t>Reads private data</t>
        </is>
      </c>
      <c r="F4" s="15" t="inlineStr">
        <is>
          <t>Reads untrusted content</t>
        </is>
      </c>
      <c r="G4" s="15" t="inlineStr">
        <is>
          <t>Can send or act outside</t>
        </is>
      </c>
      <c r="H4" s="15" t="inlineStr">
        <is>
          <t>Legs of the pattern</t>
        </is>
      </c>
      <c r="I4" s="15" t="inlineStr">
        <is>
          <t>Pattern</t>
        </is>
      </c>
      <c r="J4" s="15" t="inlineStr">
        <is>
          <t>Agent identity</t>
        </is>
      </c>
      <c r="K4" s="15" t="inlineStr">
        <is>
          <t>Approval before outside action</t>
        </is>
      </c>
      <c r="L4" s="15" t="inlineStr">
        <is>
          <t>Logged</t>
        </is>
      </c>
      <c r="M4" s="15" t="inlineStr">
        <is>
          <t>Last security review</t>
        </is>
      </c>
      <c r="N4" s="15" t="inlineStr">
        <is>
          <t>Review check</t>
        </is>
      </c>
    </row>
    <row r="5">
      <c r="A5" s="19" t="inlineStr">
        <is>
          <t>Complaint classifier</t>
        </is>
      </c>
      <c r="B5" s="19" t="inlineStr">
        <is>
          <t>Customer service lead</t>
        </is>
      </c>
      <c r="C5" s="19" t="inlineStr">
        <is>
          <t>Vendor service under a data processing contract</t>
        </is>
      </c>
      <c r="D5" s="18" t="inlineStr">
        <is>
          <t>Confidential</t>
        </is>
      </c>
      <c r="E5" s="18" t="inlineStr">
        <is>
          <t>Yes</t>
        </is>
      </c>
      <c r="F5" s="18" t="inlineStr">
        <is>
          <t>Yes</t>
        </is>
      </c>
      <c r="G5" s="18" t="inlineStr">
        <is>
          <t>No</t>
        </is>
      </c>
      <c r="H5" s="17">
        <f>IF(A5="","",COUNTIF(E5:G5,"Yes"))</f>
        <v/>
      </c>
      <c r="I5" s="22">
        <f>IF(A5="","",IF(H5=3,"All three: add approval or remove a leg",IF(H5=2,"Two of three: watch","Lower")))</f>
        <v/>
      </c>
      <c r="J5" s="18" t="inlineStr">
        <is>
          <t>Own account</t>
        </is>
      </c>
      <c r="K5" s="18" t="inlineStr">
        <is>
          <t>N/A</t>
        </is>
      </c>
      <c r="L5" s="18" t="inlineStr">
        <is>
          <t>Yes</t>
        </is>
      </c>
      <c r="M5" s="23" t="n">
        <v>46188</v>
      </c>
      <c r="N5" s="22">
        <f>IF(OR(A5="",M5=""),"",IF(EDATE(M5,Settings!$B$8)&lt;Settings!$B$7,"Overdue","OK"))</f>
        <v/>
      </c>
    </row>
    <row r="6">
      <c r="A6" s="19" t="inlineStr">
        <is>
          <t>Email assistant</t>
        </is>
      </c>
      <c r="B6" s="19" t="inlineStr">
        <is>
          <t>Sales manager</t>
        </is>
      </c>
      <c r="C6" s="19" t="inlineStr">
        <is>
          <t>Approved enterprise tool</t>
        </is>
      </c>
      <c r="D6" s="18" t="inlineStr">
        <is>
          <t>Confidential</t>
        </is>
      </c>
      <c r="E6" s="18" t="inlineStr">
        <is>
          <t>Yes</t>
        </is>
      </c>
      <c r="F6" s="18" t="inlineStr">
        <is>
          <t>Yes</t>
        </is>
      </c>
      <c r="G6" s="18" t="inlineStr">
        <is>
          <t>Yes</t>
        </is>
      </c>
      <c r="H6" s="17">
        <f>IF(A6="","",COUNTIF(E6:G6,"Yes"))</f>
        <v/>
      </c>
      <c r="I6" s="22">
        <f>IF(A6="","",IF(H6=3,"All three: add approval or remove a leg",IF(H6=2,"Two of three: watch","Lower")))</f>
        <v/>
      </c>
      <c r="J6" s="18" t="inlineStr">
        <is>
          <t>Shared login</t>
        </is>
      </c>
      <c r="K6" s="18" t="inlineStr">
        <is>
          <t>No</t>
        </is>
      </c>
      <c r="L6" s="18" t="inlineStr">
        <is>
          <t>Yes</t>
        </is>
      </c>
      <c r="M6" s="23" t="n">
        <v>46203</v>
      </c>
      <c r="N6" s="22">
        <f>IF(OR(A6="",M6=""),"",IF(EDATE(M6,Settings!$B$8)&lt;Settings!$B$7,"Overdue","OK"))</f>
        <v/>
      </c>
    </row>
    <row r="7">
      <c r="A7" s="19" t="inlineStr">
        <is>
          <t>Purchasing agent</t>
        </is>
      </c>
      <c r="B7" s="19" t="inlineStr">
        <is>
          <t>Purchasing manager</t>
        </is>
      </c>
      <c r="C7" s="19" t="inlineStr">
        <is>
          <t>Private deployment</t>
        </is>
      </c>
      <c r="D7" s="18" t="inlineStr">
        <is>
          <t>Confidential</t>
        </is>
      </c>
      <c r="E7" s="18" t="inlineStr">
        <is>
          <t>Yes</t>
        </is>
      </c>
      <c r="F7" s="18" t="inlineStr">
        <is>
          <t>No</t>
        </is>
      </c>
      <c r="G7" s="18" t="inlineStr">
        <is>
          <t>Yes</t>
        </is>
      </c>
      <c r="H7" s="17">
        <f>IF(A7="","",COUNTIF(E7:G7,"Yes"))</f>
        <v/>
      </c>
      <c r="I7" s="22">
        <f>IF(A7="","",IF(H7=3,"All three: add approval or remove a leg",IF(H7=2,"Two of three: watch","Lower")))</f>
        <v/>
      </c>
      <c r="J7" s="18" t="inlineStr">
        <is>
          <t>Own account</t>
        </is>
      </c>
      <c r="K7" s="18" t="inlineStr">
        <is>
          <t>Yes</t>
        </is>
      </c>
      <c r="L7" s="18" t="inlineStr">
        <is>
          <t>Yes</t>
        </is>
      </c>
      <c r="M7" s="23" t="n">
        <v>45901</v>
      </c>
      <c r="N7" s="22">
        <f>IF(OR(A7="",M7=""),"",IF(EDATE(M7,Settings!$B$8)&lt;Settings!$B$7,"Overdue","OK"))</f>
        <v/>
      </c>
    </row>
    <row r="8">
      <c r="A8" s="19" t="inlineStr">
        <is>
          <t>Maintenance manual search</t>
        </is>
      </c>
      <c r="B8" s="19" t="inlineStr">
        <is>
          <t>Maintenance lead</t>
        </is>
      </c>
      <c r="C8" s="19" t="inlineStr">
        <is>
          <t>Private deployment</t>
        </is>
      </c>
      <c r="D8" s="18" t="inlineStr">
        <is>
          <t>Internal</t>
        </is>
      </c>
      <c r="E8" s="18" t="inlineStr">
        <is>
          <t>No</t>
        </is>
      </c>
      <c r="F8" s="18" t="inlineStr">
        <is>
          <t>No</t>
        </is>
      </c>
      <c r="G8" s="18" t="inlineStr">
        <is>
          <t>No</t>
        </is>
      </c>
      <c r="H8" s="17">
        <f>IF(A8="","",COUNTIF(E8:G8,"Yes"))</f>
        <v/>
      </c>
      <c r="I8" s="22">
        <f>IF(A8="","",IF(H8=3,"All three: add approval or remove a leg",IF(H8=2,"Two of three: watch","Lower")))</f>
        <v/>
      </c>
      <c r="J8" s="18" t="inlineStr">
        <is>
          <t>Own account</t>
        </is>
      </c>
      <c r="K8" s="18" t="inlineStr">
        <is>
          <t>N/A</t>
        </is>
      </c>
      <c r="L8" s="18" t="inlineStr">
        <is>
          <t>Yes</t>
        </is>
      </c>
      <c r="M8" s="23" t="n">
        <v>46244</v>
      </c>
      <c r="N8" s="22">
        <f>IF(OR(A8="",M8=""),"",IF(EDATE(M8,Settings!$B$8)&lt;Settings!$B$7,"Overdue","OK"))</f>
        <v/>
      </c>
    </row>
    <row r="9">
      <c r="A9" s="19" t="inlineStr">
        <is>
          <t>Meeting summarizer</t>
        </is>
      </c>
      <c r="B9" s="19" t="inlineStr">
        <is>
          <t>Operations manager</t>
        </is>
      </c>
      <c r="C9" s="19" t="inlineStr">
        <is>
          <t>Approved enterprise tool</t>
        </is>
      </c>
      <c r="D9" s="18" t="inlineStr">
        <is>
          <t>Internal</t>
        </is>
      </c>
      <c r="E9" s="18" t="inlineStr">
        <is>
          <t>No</t>
        </is>
      </c>
      <c r="F9" s="18" t="inlineStr">
        <is>
          <t>Yes</t>
        </is>
      </c>
      <c r="G9" s="18" t="inlineStr">
        <is>
          <t>No</t>
        </is>
      </c>
      <c r="H9" s="17">
        <f>IF(A9="","",COUNTIF(E9:G9,"Yes"))</f>
        <v/>
      </c>
      <c r="I9" s="22">
        <f>IF(A9="","",IF(H9=3,"All three: add approval or remove a leg",IF(H9=2,"Two of three: watch","Lower")))</f>
        <v/>
      </c>
      <c r="J9" s="18" t="inlineStr">
        <is>
          <t>Own account</t>
        </is>
      </c>
      <c r="K9" s="18" t="inlineStr">
        <is>
          <t>N/A</t>
        </is>
      </c>
      <c r="L9" s="18" t="inlineStr">
        <is>
          <t>No</t>
        </is>
      </c>
      <c r="M9" s="23" t="n">
        <v>46162</v>
      </c>
      <c r="N9" s="22">
        <f>IF(OR(A9="",M9=""),"",IF(EDATE(M9,Settings!$B$8)&lt;Settings!$B$7,"Overdue","OK"))</f>
        <v/>
      </c>
    </row>
    <row r="10">
      <c r="A10" s="19" t="inlineStr">
        <is>
          <t>HR policy assistant</t>
        </is>
      </c>
      <c r="B10" s="19" t="inlineStr">
        <is>
          <t>HR lead</t>
        </is>
      </c>
      <c r="C10" s="19" t="inlineStr">
        <is>
          <t>Approved enterprise tool</t>
        </is>
      </c>
      <c r="D10" s="18" t="inlineStr">
        <is>
          <t>Internal</t>
        </is>
      </c>
      <c r="E10" s="18" t="inlineStr">
        <is>
          <t>No</t>
        </is>
      </c>
      <c r="F10" s="18" t="inlineStr">
        <is>
          <t>No</t>
        </is>
      </c>
      <c r="G10" s="18" t="inlineStr">
        <is>
          <t>No</t>
        </is>
      </c>
      <c r="H10" s="17">
        <f>IF(A10="","",COUNTIF(E10:G10,"Yes"))</f>
        <v/>
      </c>
      <c r="I10" s="22">
        <f>IF(A10="","",IF(H10=3,"All three: add approval or remove a leg",IF(H10=2,"Two of three: watch","Lower")))</f>
        <v/>
      </c>
      <c r="J10" s="18" t="inlineStr">
        <is>
          <t>Own account</t>
        </is>
      </c>
      <c r="K10" s="18" t="inlineStr">
        <is>
          <t>N/A</t>
        </is>
      </c>
      <c r="L10" s="18" t="inlineStr">
        <is>
          <t>Yes</t>
        </is>
      </c>
      <c r="M10" s="23" t="n">
        <v>46270</v>
      </c>
      <c r="N10" s="22">
        <f>IF(OR(A10="",M10=""),"",IF(EDATE(M10,Settings!$B$8)&lt;Settings!$B$7,"Overdue","OK"))</f>
        <v/>
      </c>
    </row>
    <row r="11">
      <c r="A11" s="19" t="n"/>
      <c r="B11" s="19" t="n"/>
      <c r="C11" s="19" t="n"/>
      <c r="D11" s="18" t="n"/>
      <c r="E11" s="18" t="n"/>
      <c r="F11" s="18" t="n"/>
      <c r="G11" s="18" t="n"/>
      <c r="H11" s="17">
        <f>IF(A11="","",COUNTIF(E11:G11,"Yes"))</f>
        <v/>
      </c>
      <c r="I11" s="22">
        <f>IF(A11="","",IF(H11=3,"All three: add approval or remove a leg",IF(H11=2,"Two of three: watch","Lower")))</f>
        <v/>
      </c>
      <c r="J11" s="18" t="n"/>
      <c r="K11" s="18" t="n"/>
      <c r="L11" s="18" t="n"/>
      <c r="M11" s="23" t="n"/>
      <c r="N11" s="22">
        <f>IF(OR(A11="",M11=""),"",IF(EDATE(M11,Settings!$B$8)&lt;Settings!$B$7,"Overdue","OK"))</f>
        <v/>
      </c>
    </row>
    <row r="12">
      <c r="A12" s="19" t="n"/>
      <c r="B12" s="19" t="n"/>
      <c r="C12" s="19" t="n"/>
      <c r="D12" s="18" t="n"/>
      <c r="E12" s="18" t="n"/>
      <c r="F12" s="18" t="n"/>
      <c r="G12" s="18" t="n"/>
      <c r="H12" s="17">
        <f>IF(A12="","",COUNTIF(E12:G12,"Yes"))</f>
        <v/>
      </c>
      <c r="I12" s="22">
        <f>IF(A12="","",IF(H12=3,"All three: add approval or remove a leg",IF(H12=2,"Two of three: watch","Lower")))</f>
        <v/>
      </c>
      <c r="J12" s="18" t="n"/>
      <c r="K12" s="18" t="n"/>
      <c r="L12" s="18" t="n"/>
      <c r="M12" s="23" t="n"/>
      <c r="N12" s="22">
        <f>IF(OR(A12="",M12=""),"",IF(EDATE(M12,Settings!$B$8)&lt;Settings!$B$7,"Overdue","OK"))</f>
        <v/>
      </c>
    </row>
    <row r="13">
      <c r="A13" s="19" t="n"/>
      <c r="B13" s="19" t="n"/>
      <c r="C13" s="19" t="n"/>
      <c r="D13" s="18" t="n"/>
      <c r="E13" s="18" t="n"/>
      <c r="F13" s="18" t="n"/>
      <c r="G13" s="18" t="n"/>
      <c r="H13" s="17">
        <f>IF(A13="","",COUNTIF(E13:G13,"Yes"))</f>
        <v/>
      </c>
      <c r="I13" s="22">
        <f>IF(A13="","",IF(H13=3,"All three: add approval or remove a leg",IF(H13=2,"Two of three: watch","Lower")))</f>
        <v/>
      </c>
      <c r="J13" s="18" t="n"/>
      <c r="K13" s="18" t="n"/>
      <c r="L13" s="18" t="n"/>
      <c r="M13" s="23" t="n"/>
      <c r="N13" s="22">
        <f>IF(OR(A13="",M13=""),"",IF(EDATE(M13,Settings!$B$8)&lt;Settings!$B$7,"Overdue","OK"))</f>
        <v/>
      </c>
    </row>
    <row r="14">
      <c r="A14" s="19" t="n"/>
      <c r="B14" s="19" t="n"/>
      <c r="C14" s="19" t="n"/>
      <c r="D14" s="18" t="n"/>
      <c r="E14" s="18" t="n"/>
      <c r="F14" s="18" t="n"/>
      <c r="G14" s="18" t="n"/>
      <c r="H14" s="17">
        <f>IF(A14="","",COUNTIF(E14:G14,"Yes"))</f>
        <v/>
      </c>
      <c r="I14" s="22">
        <f>IF(A14="","",IF(H14=3,"All three: add approval or remove a leg",IF(H14=2,"Two of three: watch","Lower")))</f>
        <v/>
      </c>
      <c r="J14" s="18" t="n"/>
      <c r="K14" s="18" t="n"/>
      <c r="L14" s="18" t="n"/>
      <c r="M14" s="23" t="n"/>
      <c r="N14" s="22">
        <f>IF(OR(A14="",M14=""),"",IF(EDATE(M14,Settings!$B$8)&lt;Settings!$B$7,"Overdue","OK"))</f>
        <v/>
      </c>
    </row>
    <row r="15">
      <c r="A15" s="19" t="n"/>
      <c r="B15" s="19" t="n"/>
      <c r="C15" s="19" t="n"/>
      <c r="D15" s="18" t="n"/>
      <c r="E15" s="18" t="n"/>
      <c r="F15" s="18" t="n"/>
      <c r="G15" s="18" t="n"/>
      <c r="H15" s="17">
        <f>IF(A15="","",COUNTIF(E15:G15,"Yes"))</f>
        <v/>
      </c>
      <c r="I15" s="22">
        <f>IF(A15="","",IF(H15=3,"All three: add approval or remove a leg",IF(H15=2,"Two of three: watch","Lower")))</f>
        <v/>
      </c>
      <c r="J15" s="18" t="n"/>
      <c r="K15" s="18" t="n"/>
      <c r="L15" s="18" t="n"/>
      <c r="M15" s="23" t="n"/>
      <c r="N15" s="22">
        <f>IF(OR(A15="",M15=""),"",IF(EDATE(M15,Settings!$B$8)&lt;Settings!$B$7,"Overdue","OK"))</f>
        <v/>
      </c>
    </row>
    <row r="16">
      <c r="A16" s="19" t="n"/>
      <c r="B16" s="19" t="n"/>
      <c r="C16" s="19" t="n"/>
      <c r="D16" s="18" t="n"/>
      <c r="E16" s="18" t="n"/>
      <c r="F16" s="18" t="n"/>
      <c r="G16" s="18" t="n"/>
      <c r="H16" s="17">
        <f>IF(A16="","",COUNTIF(E16:G16,"Yes"))</f>
        <v/>
      </c>
      <c r="I16" s="22">
        <f>IF(A16="","",IF(H16=3,"All three: add approval or remove a leg",IF(H16=2,"Two of three: watch","Lower")))</f>
        <v/>
      </c>
      <c r="J16" s="18" t="n"/>
      <c r="K16" s="18" t="n"/>
      <c r="L16" s="18" t="n"/>
      <c r="M16" s="23" t="n"/>
      <c r="N16" s="22">
        <f>IF(OR(A16="",M16=""),"",IF(EDATE(M16,Settings!$B$8)&lt;Settings!$B$7,"Overdue","OK"))</f>
        <v/>
      </c>
    </row>
    <row r="17">
      <c r="A17" s="19" t="n"/>
      <c r="B17" s="19" t="n"/>
      <c r="C17" s="19" t="n"/>
      <c r="D17" s="18" t="n"/>
      <c r="E17" s="18" t="n"/>
      <c r="F17" s="18" t="n"/>
      <c r="G17" s="18" t="n"/>
      <c r="H17" s="17">
        <f>IF(A17="","",COUNTIF(E17:G17,"Yes"))</f>
        <v/>
      </c>
      <c r="I17" s="22">
        <f>IF(A17="","",IF(H17=3,"All three: add approval or remove a leg",IF(H17=2,"Two of three: watch","Lower")))</f>
        <v/>
      </c>
      <c r="J17" s="18" t="n"/>
      <c r="K17" s="18" t="n"/>
      <c r="L17" s="18" t="n"/>
      <c r="M17" s="23" t="n"/>
      <c r="N17" s="22">
        <f>IF(OR(A17="",M17=""),"",IF(EDATE(M17,Settings!$B$8)&lt;Settings!$B$7,"Overdue","OK"))</f>
        <v/>
      </c>
    </row>
    <row r="18">
      <c r="A18" s="19" t="n"/>
      <c r="B18" s="19" t="n"/>
      <c r="C18" s="19" t="n"/>
      <c r="D18" s="18" t="n"/>
      <c r="E18" s="18" t="n"/>
      <c r="F18" s="18" t="n"/>
      <c r="G18" s="18" t="n"/>
      <c r="H18" s="17">
        <f>IF(A18="","",COUNTIF(E18:G18,"Yes"))</f>
        <v/>
      </c>
      <c r="I18" s="22">
        <f>IF(A18="","",IF(H18=3,"All three: add approval or remove a leg",IF(H18=2,"Two of three: watch","Lower")))</f>
        <v/>
      </c>
      <c r="J18" s="18" t="n"/>
      <c r="K18" s="18" t="n"/>
      <c r="L18" s="18" t="n"/>
      <c r="M18" s="23" t="n"/>
      <c r="N18" s="22">
        <f>IF(OR(A18="",M18=""),"",IF(EDATE(M18,Settings!$B$8)&lt;Settings!$B$7,"Overdue","OK"))</f>
        <v/>
      </c>
    </row>
    <row r="19">
      <c r="A19" s="19" t="n"/>
      <c r="B19" s="19" t="n"/>
      <c r="C19" s="19" t="n"/>
      <c r="D19" s="18" t="n"/>
      <c r="E19" s="18" t="n"/>
      <c r="F19" s="18" t="n"/>
      <c r="G19" s="18" t="n"/>
      <c r="H19" s="17">
        <f>IF(A19="","",COUNTIF(E19:G19,"Yes"))</f>
        <v/>
      </c>
      <c r="I19" s="22">
        <f>IF(A19="","",IF(H19=3,"All three: add approval or remove a leg",IF(H19=2,"Two of three: watch","Lower")))</f>
        <v/>
      </c>
      <c r="J19" s="18" t="n"/>
      <c r="K19" s="18" t="n"/>
      <c r="L19" s="18" t="n"/>
      <c r="M19" s="23" t="n"/>
      <c r="N19" s="22">
        <f>IF(OR(A19="",M19=""),"",IF(EDATE(M19,Settings!$B$8)&lt;Settings!$B$7,"Overdue","OK"))</f>
        <v/>
      </c>
    </row>
    <row r="20">
      <c r="A20" s="19" t="n"/>
      <c r="B20" s="19" t="n"/>
      <c r="C20" s="19" t="n"/>
      <c r="D20" s="18" t="n"/>
      <c r="E20" s="18" t="n"/>
      <c r="F20" s="18" t="n"/>
      <c r="G20" s="18" t="n"/>
      <c r="H20" s="17">
        <f>IF(A20="","",COUNTIF(E20:G20,"Yes"))</f>
        <v/>
      </c>
      <c r="I20" s="22">
        <f>IF(A20="","",IF(H20=3,"All three: add approval or remove a leg",IF(H20=2,"Two of three: watch","Lower")))</f>
        <v/>
      </c>
      <c r="J20" s="18" t="n"/>
      <c r="K20" s="18" t="n"/>
      <c r="L20" s="18" t="n"/>
      <c r="M20" s="23" t="n"/>
      <c r="N20" s="22">
        <f>IF(OR(A20="",M20=""),"",IF(EDATE(M20,Settings!$B$8)&lt;Settings!$B$7,"Overdue","OK"))</f>
        <v/>
      </c>
    </row>
    <row r="21">
      <c r="A21" s="19" t="n"/>
      <c r="B21" s="19" t="n"/>
      <c r="C21" s="19" t="n"/>
      <c r="D21" s="18" t="n"/>
      <c r="E21" s="18" t="n"/>
      <c r="F21" s="18" t="n"/>
      <c r="G21" s="18" t="n"/>
      <c r="H21" s="17">
        <f>IF(A21="","",COUNTIF(E21:G21,"Yes"))</f>
        <v/>
      </c>
      <c r="I21" s="22">
        <f>IF(A21="","",IF(H21=3,"All three: add approval or remove a leg",IF(H21=2,"Two of three: watch","Lower")))</f>
        <v/>
      </c>
      <c r="J21" s="18" t="n"/>
      <c r="K21" s="18" t="n"/>
      <c r="L21" s="18" t="n"/>
      <c r="M21" s="23" t="n"/>
      <c r="N21" s="22">
        <f>IF(OR(A21="",M21=""),"",IF(EDATE(M21,Settings!$B$8)&lt;Settings!$B$7,"Overdue","OK"))</f>
        <v/>
      </c>
    </row>
    <row r="22">
      <c r="A22" s="19" t="n"/>
      <c r="B22" s="19" t="n"/>
      <c r="C22" s="19" t="n"/>
      <c r="D22" s="18" t="n"/>
      <c r="E22" s="18" t="n"/>
      <c r="F22" s="18" t="n"/>
      <c r="G22" s="18" t="n"/>
      <c r="H22" s="17">
        <f>IF(A22="","",COUNTIF(E22:G22,"Yes"))</f>
        <v/>
      </c>
      <c r="I22" s="22">
        <f>IF(A22="","",IF(H22=3,"All three: add approval or remove a leg",IF(H22=2,"Two of three: watch","Lower")))</f>
        <v/>
      </c>
      <c r="J22" s="18" t="n"/>
      <c r="K22" s="18" t="n"/>
      <c r="L22" s="18" t="n"/>
      <c r="M22" s="23" t="n"/>
      <c r="N22" s="22">
        <f>IF(OR(A22="",M22=""),"",IF(EDATE(M22,Settings!$B$8)&lt;Settings!$B$7,"Overdue","OK"))</f>
        <v/>
      </c>
    </row>
    <row r="23">
      <c r="A23" s="19" t="n"/>
      <c r="B23" s="19" t="n"/>
      <c r="C23" s="19" t="n"/>
      <c r="D23" s="18" t="n"/>
      <c r="E23" s="18" t="n"/>
      <c r="F23" s="18" t="n"/>
      <c r="G23" s="18" t="n"/>
      <c r="H23" s="17">
        <f>IF(A23="","",COUNTIF(E23:G23,"Yes"))</f>
        <v/>
      </c>
      <c r="I23" s="22">
        <f>IF(A23="","",IF(H23=3,"All three: add approval or remove a leg",IF(H23=2,"Two of three: watch","Lower")))</f>
        <v/>
      </c>
      <c r="J23" s="18" t="n"/>
      <c r="K23" s="18" t="n"/>
      <c r="L23" s="18" t="n"/>
      <c r="M23" s="23" t="n"/>
      <c r="N23" s="22">
        <f>IF(OR(A23="",M23=""),"",IF(EDATE(M23,Settings!$B$8)&lt;Settings!$B$7,"Overdue","OK"))</f>
        <v/>
      </c>
    </row>
    <row r="24">
      <c r="A24" s="19" t="n"/>
      <c r="B24" s="19" t="n"/>
      <c r="C24" s="19" t="n"/>
      <c r="D24" s="18" t="n"/>
      <c r="E24" s="18" t="n"/>
      <c r="F24" s="18" t="n"/>
      <c r="G24" s="18" t="n"/>
      <c r="H24" s="17">
        <f>IF(A24="","",COUNTIF(E24:G24,"Yes"))</f>
        <v/>
      </c>
      <c r="I24" s="22">
        <f>IF(A24="","",IF(H24=3,"All three: add approval or remove a leg",IF(H24=2,"Two of three: watch","Lower")))</f>
        <v/>
      </c>
      <c r="J24" s="18" t="n"/>
      <c r="K24" s="18" t="n"/>
      <c r="L24" s="18" t="n"/>
      <c r="M24" s="23" t="n"/>
      <c r="N24" s="22">
        <f>IF(OR(A24="",M24=""),"",IF(EDATE(M24,Settings!$B$8)&lt;Settings!$B$7,"Overdue","OK"))</f>
        <v/>
      </c>
    </row>
    <row r="25">
      <c r="A25" s="19" t="n"/>
      <c r="B25" s="19" t="n"/>
      <c r="C25" s="19" t="n"/>
      <c r="D25" s="18" t="n"/>
      <c r="E25" s="18" t="n"/>
      <c r="F25" s="18" t="n"/>
      <c r="G25" s="18" t="n"/>
      <c r="H25" s="17">
        <f>IF(A25="","",COUNTIF(E25:G25,"Yes"))</f>
        <v/>
      </c>
      <c r="I25" s="22">
        <f>IF(A25="","",IF(H25=3,"All three: add approval or remove a leg",IF(H25=2,"Two of three: watch","Lower")))</f>
        <v/>
      </c>
      <c r="J25" s="18" t="n"/>
      <c r="K25" s="18" t="n"/>
      <c r="L25" s="18" t="n"/>
      <c r="M25" s="23" t="n"/>
      <c r="N25" s="22">
        <f>IF(OR(A25="",M25=""),"",IF(EDATE(M25,Settings!$B$8)&lt;Settings!$B$7,"Overdue","OK"))</f>
        <v/>
      </c>
    </row>
    <row r="26">
      <c r="A26" s="19" t="n"/>
      <c r="B26" s="19" t="n"/>
      <c r="C26" s="19" t="n"/>
      <c r="D26" s="18" t="n"/>
      <c r="E26" s="18" t="n"/>
      <c r="F26" s="18" t="n"/>
      <c r="G26" s="18" t="n"/>
      <c r="H26" s="17">
        <f>IF(A26="","",COUNTIF(E26:G26,"Yes"))</f>
        <v/>
      </c>
      <c r="I26" s="22">
        <f>IF(A26="","",IF(H26=3,"All three: add approval or remove a leg",IF(H26=2,"Two of three: watch","Lower")))</f>
        <v/>
      </c>
      <c r="J26" s="18" t="n"/>
      <c r="K26" s="18" t="n"/>
      <c r="L26" s="18" t="n"/>
      <c r="M26" s="23" t="n"/>
      <c r="N26" s="22">
        <f>IF(OR(A26="",M26=""),"",IF(EDATE(M26,Settings!$B$8)&lt;Settings!$B$7,"Overdue","OK"))</f>
        <v/>
      </c>
    </row>
    <row r="27">
      <c r="A27" s="19" t="n"/>
      <c r="B27" s="19" t="n"/>
      <c r="C27" s="19" t="n"/>
      <c r="D27" s="18" t="n"/>
      <c r="E27" s="18" t="n"/>
      <c r="F27" s="18" t="n"/>
      <c r="G27" s="18" t="n"/>
      <c r="H27" s="17">
        <f>IF(A27="","",COUNTIF(E27:G27,"Yes"))</f>
        <v/>
      </c>
      <c r="I27" s="22">
        <f>IF(A27="","",IF(H27=3,"All three: add approval or remove a leg",IF(H27=2,"Two of three: watch","Lower")))</f>
        <v/>
      </c>
      <c r="J27" s="18" t="n"/>
      <c r="K27" s="18" t="n"/>
      <c r="L27" s="18" t="n"/>
      <c r="M27" s="23" t="n"/>
      <c r="N27" s="22">
        <f>IF(OR(A27="",M27=""),"",IF(EDATE(M27,Settings!$B$8)&lt;Settings!$B$7,"Overdue","OK"))</f>
        <v/>
      </c>
    </row>
    <row r="28">
      <c r="A28" s="19" t="n"/>
      <c r="B28" s="19" t="n"/>
      <c r="C28" s="19" t="n"/>
      <c r="D28" s="18" t="n"/>
      <c r="E28" s="18" t="n"/>
      <c r="F28" s="18" t="n"/>
      <c r="G28" s="18" t="n"/>
      <c r="H28" s="17">
        <f>IF(A28="","",COUNTIF(E28:G28,"Yes"))</f>
        <v/>
      </c>
      <c r="I28" s="22">
        <f>IF(A28="","",IF(H28=3,"All three: add approval or remove a leg",IF(H28=2,"Two of three: watch","Lower")))</f>
        <v/>
      </c>
      <c r="J28" s="18" t="n"/>
      <c r="K28" s="18" t="n"/>
      <c r="L28" s="18" t="n"/>
      <c r="M28" s="23" t="n"/>
      <c r="N28" s="22">
        <f>IF(OR(A28="",M28=""),"",IF(EDATE(M28,Settings!$B$8)&lt;Settings!$B$7,"Overdue","OK"))</f>
        <v/>
      </c>
    </row>
    <row r="29">
      <c r="A29" s="19" t="n"/>
      <c r="B29" s="19" t="n"/>
      <c r="C29" s="19" t="n"/>
      <c r="D29" s="18" t="n"/>
      <c r="E29" s="18" t="n"/>
      <c r="F29" s="18" t="n"/>
      <c r="G29" s="18" t="n"/>
      <c r="H29" s="17">
        <f>IF(A29="","",COUNTIF(E29:G29,"Yes"))</f>
        <v/>
      </c>
      <c r="I29" s="22">
        <f>IF(A29="","",IF(H29=3,"All three: add approval or remove a leg",IF(H29=2,"Two of three: watch","Lower")))</f>
        <v/>
      </c>
      <c r="J29" s="18" t="n"/>
      <c r="K29" s="18" t="n"/>
      <c r="L29" s="18" t="n"/>
      <c r="M29" s="23" t="n"/>
      <c r="N29" s="22">
        <f>IF(OR(A29="",M29=""),"",IF(EDATE(M29,Settings!$B$8)&lt;Settings!$B$7,"Overdue","OK"))</f>
        <v/>
      </c>
    </row>
    <row r="30">
      <c r="A30" s="19" t="n"/>
      <c r="B30" s="19" t="n"/>
      <c r="C30" s="19" t="n"/>
      <c r="D30" s="18" t="n"/>
      <c r="E30" s="18" t="n"/>
      <c r="F30" s="18" t="n"/>
      <c r="G30" s="18" t="n"/>
      <c r="H30" s="17">
        <f>IF(A30="","",COUNTIF(E30:G30,"Yes"))</f>
        <v/>
      </c>
      <c r="I30" s="22">
        <f>IF(A30="","",IF(H30=3,"All three: add approval or remove a leg",IF(H30=2,"Two of three: watch","Lower")))</f>
        <v/>
      </c>
      <c r="J30" s="18" t="n"/>
      <c r="K30" s="18" t="n"/>
      <c r="L30" s="18" t="n"/>
      <c r="M30" s="23" t="n"/>
      <c r="N30" s="22">
        <f>IF(OR(A30="",M30=""),"",IF(EDATE(M30,Settings!$B$8)&lt;Settings!$B$7,"Overdue","OK"))</f>
        <v/>
      </c>
    </row>
    <row r="31">
      <c r="A31" s="19" t="n"/>
      <c r="B31" s="19" t="n"/>
      <c r="C31" s="19" t="n"/>
      <c r="D31" s="18" t="n"/>
      <c r="E31" s="18" t="n"/>
      <c r="F31" s="18" t="n"/>
      <c r="G31" s="18" t="n"/>
      <c r="H31" s="17">
        <f>IF(A31="","",COUNTIF(E31:G31,"Yes"))</f>
        <v/>
      </c>
      <c r="I31" s="22">
        <f>IF(A31="","",IF(H31=3,"All three: add approval or remove a leg",IF(H31=2,"Two of three: watch","Lower")))</f>
        <v/>
      </c>
      <c r="J31" s="18" t="n"/>
      <c r="K31" s="18" t="n"/>
      <c r="L31" s="18" t="n"/>
      <c r="M31" s="23" t="n"/>
      <c r="N31" s="22">
        <f>IF(OR(A31="",M31=""),"",IF(EDATE(M31,Settings!$B$8)&lt;Settings!$B$7,"Overdue","OK"))</f>
        <v/>
      </c>
    </row>
    <row r="32">
      <c r="A32" s="19" t="n"/>
      <c r="B32" s="19" t="n"/>
      <c r="C32" s="19" t="n"/>
      <c r="D32" s="18" t="n"/>
      <c r="E32" s="18" t="n"/>
      <c r="F32" s="18" t="n"/>
      <c r="G32" s="18" t="n"/>
      <c r="H32" s="17">
        <f>IF(A32="","",COUNTIF(E32:G32,"Yes"))</f>
        <v/>
      </c>
      <c r="I32" s="22">
        <f>IF(A32="","",IF(H32=3,"All three: add approval or remove a leg",IF(H32=2,"Two of three: watch","Lower")))</f>
        <v/>
      </c>
      <c r="J32" s="18" t="n"/>
      <c r="K32" s="18" t="n"/>
      <c r="L32" s="18" t="n"/>
      <c r="M32" s="23" t="n"/>
      <c r="N32" s="22">
        <f>IF(OR(A32="",M32=""),"",IF(EDATE(M32,Settings!$B$8)&lt;Settings!$B$7,"Overdue","OK"))</f>
        <v/>
      </c>
    </row>
    <row r="33">
      <c r="A33" s="19" t="n"/>
      <c r="B33" s="19" t="n"/>
      <c r="C33" s="19" t="n"/>
      <c r="D33" s="18" t="n"/>
      <c r="E33" s="18" t="n"/>
      <c r="F33" s="18" t="n"/>
      <c r="G33" s="18" t="n"/>
      <c r="H33" s="17">
        <f>IF(A33="","",COUNTIF(E33:G33,"Yes"))</f>
        <v/>
      </c>
      <c r="I33" s="22">
        <f>IF(A33="","",IF(H33=3,"All three: add approval or remove a leg",IF(H33=2,"Two of three: watch","Lower")))</f>
        <v/>
      </c>
      <c r="J33" s="18" t="n"/>
      <c r="K33" s="18" t="n"/>
      <c r="L33" s="18" t="n"/>
      <c r="M33" s="23" t="n"/>
      <c r="N33" s="22">
        <f>IF(OR(A33="",M33=""),"",IF(EDATE(M33,Settings!$B$8)&lt;Settings!$B$7,"Overdue","OK"))</f>
        <v/>
      </c>
    </row>
    <row r="34">
      <c r="A34" s="19" t="n"/>
      <c r="B34" s="19" t="n"/>
      <c r="C34" s="19" t="n"/>
      <c r="D34" s="18" t="n"/>
      <c r="E34" s="18" t="n"/>
      <c r="F34" s="18" t="n"/>
      <c r="G34" s="18" t="n"/>
      <c r="H34" s="17">
        <f>IF(A34="","",COUNTIF(E34:G34,"Yes"))</f>
        <v/>
      </c>
      <c r="I34" s="22">
        <f>IF(A34="","",IF(H34=3,"All three: add approval or remove a leg",IF(H34=2,"Two of three: watch","Lower")))</f>
        <v/>
      </c>
      <c r="J34" s="18" t="n"/>
      <c r="K34" s="18" t="n"/>
      <c r="L34" s="18" t="n"/>
      <c r="M34" s="23" t="n"/>
      <c r="N34" s="22">
        <f>IF(OR(A34="",M34=""),"",IF(EDATE(M34,Settings!$B$8)&lt;Settings!$B$7,"Overdue","OK"))</f>
        <v/>
      </c>
    </row>
    <row r="35">
      <c r="A35" s="19" t="n"/>
      <c r="B35" s="19" t="n"/>
      <c r="C35" s="19" t="n"/>
      <c r="D35" s="18" t="n"/>
      <c r="E35" s="18" t="n"/>
      <c r="F35" s="18" t="n"/>
      <c r="G35" s="18" t="n"/>
      <c r="H35" s="17">
        <f>IF(A35="","",COUNTIF(E35:G35,"Yes"))</f>
        <v/>
      </c>
      <c r="I35" s="22">
        <f>IF(A35="","",IF(H35=3,"All three: add approval or remove a leg",IF(H35=2,"Two of three: watch","Lower")))</f>
        <v/>
      </c>
      <c r="J35" s="18" t="n"/>
      <c r="K35" s="18" t="n"/>
      <c r="L35" s="18" t="n"/>
      <c r="M35" s="23" t="n"/>
      <c r="N35" s="22">
        <f>IF(OR(A35="",M35=""),"",IF(EDATE(M35,Settings!$B$8)&lt;Settings!$B$7,"Overdue","OK"))</f>
        <v/>
      </c>
    </row>
    <row r="36">
      <c r="A36" s="19" t="n"/>
      <c r="B36" s="19" t="n"/>
      <c r="C36" s="19" t="n"/>
      <c r="D36" s="18" t="n"/>
      <c r="E36" s="18" t="n"/>
      <c r="F36" s="18" t="n"/>
      <c r="G36" s="18" t="n"/>
      <c r="H36" s="17">
        <f>IF(A36="","",COUNTIF(E36:G36,"Yes"))</f>
        <v/>
      </c>
      <c r="I36" s="22">
        <f>IF(A36="","",IF(H36=3,"All three: add approval or remove a leg",IF(H36=2,"Two of three: watch","Lower")))</f>
        <v/>
      </c>
      <c r="J36" s="18" t="n"/>
      <c r="K36" s="18" t="n"/>
      <c r="L36" s="18" t="n"/>
      <c r="M36" s="23" t="n"/>
      <c r="N36" s="22">
        <f>IF(OR(A36="",M36=""),"",IF(EDATE(M36,Settings!$B$8)&lt;Settings!$B$7,"Overdue","OK"))</f>
        <v/>
      </c>
    </row>
    <row r="37">
      <c r="A37" s="19" t="n"/>
      <c r="B37" s="19" t="n"/>
      <c r="C37" s="19" t="n"/>
      <c r="D37" s="18" t="n"/>
      <c r="E37" s="18" t="n"/>
      <c r="F37" s="18" t="n"/>
      <c r="G37" s="18" t="n"/>
      <c r="H37" s="17">
        <f>IF(A37="","",COUNTIF(E37:G37,"Yes"))</f>
        <v/>
      </c>
      <c r="I37" s="22">
        <f>IF(A37="","",IF(H37=3,"All three: add approval or remove a leg",IF(H37=2,"Two of three: watch","Lower")))</f>
        <v/>
      </c>
      <c r="J37" s="18" t="n"/>
      <c r="K37" s="18" t="n"/>
      <c r="L37" s="18" t="n"/>
      <c r="M37" s="23" t="n"/>
      <c r="N37" s="22">
        <f>IF(OR(A37="",M37=""),"",IF(EDATE(M37,Settings!$B$8)&lt;Settings!$B$7,"Overdue","OK"))</f>
        <v/>
      </c>
    </row>
    <row r="38">
      <c r="A38" s="19" t="n"/>
      <c r="B38" s="19" t="n"/>
      <c r="C38" s="19" t="n"/>
      <c r="D38" s="18" t="n"/>
      <c r="E38" s="18" t="n"/>
      <c r="F38" s="18" t="n"/>
      <c r="G38" s="18" t="n"/>
      <c r="H38" s="17">
        <f>IF(A38="","",COUNTIF(E38:G38,"Yes"))</f>
        <v/>
      </c>
      <c r="I38" s="22">
        <f>IF(A38="","",IF(H38=3,"All three: add approval or remove a leg",IF(H38=2,"Two of three: watch","Lower")))</f>
        <v/>
      </c>
      <c r="J38" s="18" t="n"/>
      <c r="K38" s="18" t="n"/>
      <c r="L38" s="18" t="n"/>
      <c r="M38" s="23" t="n"/>
      <c r="N38" s="22">
        <f>IF(OR(A38="",M38=""),"",IF(EDATE(M38,Settings!$B$8)&lt;Settings!$B$7,"Overdue","OK"))</f>
        <v/>
      </c>
    </row>
    <row r="39">
      <c r="A39" s="19" t="n"/>
      <c r="B39" s="19" t="n"/>
      <c r="C39" s="19" t="n"/>
      <c r="D39" s="18" t="n"/>
      <c r="E39" s="18" t="n"/>
      <c r="F39" s="18" t="n"/>
      <c r="G39" s="18" t="n"/>
      <c r="H39" s="17">
        <f>IF(A39="","",COUNTIF(E39:G39,"Yes"))</f>
        <v/>
      </c>
      <c r="I39" s="22">
        <f>IF(A39="","",IF(H39=3,"All three: add approval or remove a leg",IF(H39=2,"Two of three: watch","Lower")))</f>
        <v/>
      </c>
      <c r="J39" s="18" t="n"/>
      <c r="K39" s="18" t="n"/>
      <c r="L39" s="18" t="n"/>
      <c r="M39" s="23" t="n"/>
      <c r="N39" s="22">
        <f>IF(OR(A39="",M39=""),"",IF(EDATE(M39,Settings!$B$8)&lt;Settings!$B$7,"Overdue","OK"))</f>
        <v/>
      </c>
    </row>
    <row r="40">
      <c r="A40" s="19" t="n"/>
      <c r="B40" s="19" t="n"/>
      <c r="C40" s="19" t="n"/>
      <c r="D40" s="18" t="n"/>
      <c r="E40" s="18" t="n"/>
      <c r="F40" s="18" t="n"/>
      <c r="G40" s="18" t="n"/>
      <c r="H40" s="17">
        <f>IF(A40="","",COUNTIF(E40:G40,"Yes"))</f>
        <v/>
      </c>
      <c r="I40" s="22">
        <f>IF(A40="","",IF(H40=3,"All three: add approval or remove a leg",IF(H40=2,"Two of three: watch","Lower")))</f>
        <v/>
      </c>
      <c r="J40" s="18" t="n"/>
      <c r="K40" s="18" t="n"/>
      <c r="L40" s="18" t="n"/>
      <c r="M40" s="23" t="n"/>
      <c r="N40" s="22">
        <f>IF(OR(A40="",M40=""),"",IF(EDATE(M40,Settings!$B$8)&lt;Settings!$B$7,"Overdue","OK"))</f>
        <v/>
      </c>
    </row>
    <row r="41">
      <c r="A41" s="19" t="n"/>
      <c r="B41" s="19" t="n"/>
      <c r="C41" s="19" t="n"/>
      <c r="D41" s="18" t="n"/>
      <c r="E41" s="18" t="n"/>
      <c r="F41" s="18" t="n"/>
      <c r="G41" s="18" t="n"/>
      <c r="H41" s="17">
        <f>IF(A41="","",COUNTIF(E41:G41,"Yes"))</f>
        <v/>
      </c>
      <c r="I41" s="22">
        <f>IF(A41="","",IF(H41=3,"All three: add approval or remove a leg",IF(H41=2,"Two of three: watch","Lower")))</f>
        <v/>
      </c>
      <c r="J41" s="18" t="n"/>
      <c r="K41" s="18" t="n"/>
      <c r="L41" s="18" t="n"/>
      <c r="M41" s="23" t="n"/>
      <c r="N41" s="22">
        <f>IF(OR(A41="",M41=""),"",IF(EDATE(M41,Settings!$B$8)&lt;Settings!$B$7,"Overdue","OK"))</f>
        <v/>
      </c>
    </row>
    <row r="42">
      <c r="A42" s="19" t="n"/>
      <c r="B42" s="19" t="n"/>
      <c r="C42" s="19" t="n"/>
      <c r="D42" s="18" t="n"/>
      <c r="E42" s="18" t="n"/>
      <c r="F42" s="18" t="n"/>
      <c r="G42" s="18" t="n"/>
      <c r="H42" s="17">
        <f>IF(A42="","",COUNTIF(E42:G42,"Yes"))</f>
        <v/>
      </c>
      <c r="I42" s="22">
        <f>IF(A42="","",IF(H42=3,"All three: add approval or remove a leg",IF(H42=2,"Two of three: watch","Lower")))</f>
        <v/>
      </c>
      <c r="J42" s="18" t="n"/>
      <c r="K42" s="18" t="n"/>
      <c r="L42" s="18" t="n"/>
      <c r="M42" s="23" t="n"/>
      <c r="N42" s="22">
        <f>IF(OR(A42="",M42=""),"",IF(EDATE(M42,Settings!$B$8)&lt;Settings!$B$7,"Overdue","OK"))</f>
        <v/>
      </c>
    </row>
    <row r="43">
      <c r="A43" s="19" t="n"/>
      <c r="B43" s="19" t="n"/>
      <c r="C43" s="19" t="n"/>
      <c r="D43" s="18" t="n"/>
      <c r="E43" s="18" t="n"/>
      <c r="F43" s="18" t="n"/>
      <c r="G43" s="18" t="n"/>
      <c r="H43" s="17">
        <f>IF(A43="","",COUNTIF(E43:G43,"Yes"))</f>
        <v/>
      </c>
      <c r="I43" s="22">
        <f>IF(A43="","",IF(H43=3,"All three: add approval or remove a leg",IF(H43=2,"Two of three: watch","Lower")))</f>
        <v/>
      </c>
      <c r="J43" s="18" t="n"/>
      <c r="K43" s="18" t="n"/>
      <c r="L43" s="18" t="n"/>
      <c r="M43" s="23" t="n"/>
      <c r="N43" s="22">
        <f>IF(OR(A43="",M43=""),"",IF(EDATE(M43,Settings!$B$8)&lt;Settings!$B$7,"Overdue","OK"))</f>
        <v/>
      </c>
    </row>
    <row r="44">
      <c r="A44" s="19" t="n"/>
      <c r="B44" s="19" t="n"/>
      <c r="C44" s="19" t="n"/>
      <c r="D44" s="18" t="n"/>
      <c r="E44" s="18" t="n"/>
      <c r="F44" s="18" t="n"/>
      <c r="G44" s="18" t="n"/>
      <c r="H44" s="17">
        <f>IF(A44="","",COUNTIF(E44:G44,"Yes"))</f>
        <v/>
      </c>
      <c r="I44" s="22">
        <f>IF(A44="","",IF(H44=3,"All three: add approval or remove a leg",IF(H44=2,"Two of three: watch","Lower")))</f>
        <v/>
      </c>
      <c r="J44" s="18" t="n"/>
      <c r="K44" s="18" t="n"/>
      <c r="L44" s="18" t="n"/>
      <c r="M44" s="23" t="n"/>
      <c r="N44" s="22">
        <f>IF(OR(A44="",M44=""),"",IF(EDATE(M44,Settings!$B$8)&lt;Settings!$B$7,"Overdue","OK"))</f>
        <v/>
      </c>
    </row>
  </sheetData>
  <conditionalFormatting sqref="I5:I44">
    <cfRule type="expression" priority="1" dxfId="0">
      <formula>LEFT(I5,3)="All"</formula>
    </cfRule>
    <cfRule type="expression" priority="2" dxfId="1">
      <formula>LEFT(I5,3)="Two"</formula>
    </cfRule>
  </conditionalFormatting>
  <conditionalFormatting sqref="J5:J44">
    <cfRule type="cellIs" priority="3" operator="equal" dxfId="0">
      <formula>"Shared login"</formula>
    </cfRule>
  </conditionalFormatting>
  <conditionalFormatting sqref="N5:N44">
    <cfRule type="cellIs" priority="4" operator="equal" dxfId="0">
      <formula>"Overdue"</formula>
    </cfRule>
  </conditionalFormatting>
  <dataValidations count="5">
    <dataValidation sqref="D5:D44" showDropDown="0" showInputMessage="0" showErrorMessage="1" allowBlank="1" errorTitle="Invalid entry" error="Pick a value from the list." type="list">
      <formula1>=Settings!$D$5:$D$8</formula1>
    </dataValidation>
    <dataValidation sqref="E5:G44" showDropDown="0" showInputMessage="0" showErrorMessage="1" allowBlank="1" errorTitle="Invalid entry" error="Pick a value from the list." type="list">
      <formula1>=Settings!$E$5:$E$6</formula1>
    </dataValidation>
    <dataValidation sqref="J5:J44" showDropDown="0" showInputMessage="0" showErrorMessage="1" allowBlank="1" errorTitle="Invalid entry" error="Pick a value from the list." type="list">
      <formula1>=Settings!$F$5:$F$7</formula1>
    </dataValidation>
    <dataValidation sqref="K5:K44" showDropDown="0" showInputMessage="0" showErrorMessage="1" allowBlank="1" errorTitle="Invalid entry" error="Pick a value from the list." type="list">
      <formula1>=Settings!$G$5:$G$7</formula1>
    </dataValidation>
    <dataValidation sqref="L5:L44" showDropDown="0" showInputMessage="0" showErrorMessage="1" allowBlank="1" errorTitle="Invalid entry" error="Pick a value from the list." type="list">
      <formula1>=Settings!$E$5:$E$6</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50" customWidth="1" min="1" max="1"/>
    <col width="14" customWidth="1" min="2" max="2"/>
    <col width="24" customWidth="1" min="4" max="4"/>
    <col width="24" customWidth="1" min="5" max="5"/>
    <col width="24" customWidth="1" min="6" max="6"/>
    <col width="24" customWidth="1" min="7" max="7"/>
  </cols>
  <sheetData>
    <row r="1">
      <c r="A1" s="1" t="inlineStr">
        <is>
          <t>SETTINGS</t>
        </is>
      </c>
    </row>
    <row r="2">
      <c r="A2" s="2" t="inlineStr">
        <is>
          <t>Thresholds, as-of date, and lists. Yellow cells are inputs.</t>
        </is>
      </c>
    </row>
    <row r="4">
      <c r="D4" s="24" t="inlineStr">
        <is>
          <t>Data class</t>
        </is>
      </c>
      <c r="E4" s="24" t="inlineStr">
        <is>
          <t>Yes / No</t>
        </is>
      </c>
      <c r="F4" s="24" t="inlineStr">
        <is>
          <t>Agent identity</t>
        </is>
      </c>
      <c r="G4" s="24" t="inlineStr">
        <is>
          <t>Yes / No / N/A</t>
        </is>
      </c>
    </row>
    <row r="5">
      <c r="A5" s="25" t="inlineStr">
        <is>
          <t>Total for Strong (or more)</t>
        </is>
      </c>
      <c r="B5" s="26" t="n">
        <v>20</v>
      </c>
      <c r="D5" s="19" t="inlineStr">
        <is>
          <t>Public</t>
        </is>
      </c>
      <c r="E5" s="19" t="inlineStr">
        <is>
          <t>Yes</t>
        </is>
      </c>
      <c r="F5" s="19" t="inlineStr">
        <is>
          <t>Own account</t>
        </is>
      </c>
      <c r="G5" s="19" t="inlineStr">
        <is>
          <t>Yes</t>
        </is>
      </c>
    </row>
    <row r="6">
      <c r="A6" s="25" t="inlineStr">
        <is>
          <t>Total for Gaps to close (or more)</t>
        </is>
      </c>
      <c r="B6" s="26" t="n">
        <v>14</v>
      </c>
      <c r="D6" s="19" t="inlineStr">
        <is>
          <t>Internal</t>
        </is>
      </c>
      <c r="E6" s="19" t="inlineStr">
        <is>
          <t>No</t>
        </is>
      </c>
      <c r="F6" s="19" t="inlineStr">
        <is>
          <t>Shared login</t>
        </is>
      </c>
      <c r="G6" s="19" t="inlineStr">
        <is>
          <t>No</t>
        </is>
      </c>
    </row>
    <row r="7">
      <c r="A7" s="25" t="inlineStr">
        <is>
          <t>As-of date (type a date, or enter =TODAY())</t>
        </is>
      </c>
      <c r="B7" s="27" t="n">
        <v>46316</v>
      </c>
      <c r="D7" s="19" t="inlineStr">
        <is>
          <t>Confidential</t>
        </is>
      </c>
      <c r="F7" s="19" t="inlineStr">
        <is>
          <t>N/A</t>
        </is>
      </c>
      <c r="G7" s="19" t="inlineStr">
        <is>
          <t>N/A</t>
        </is>
      </c>
    </row>
    <row r="8">
      <c r="A8" s="25" t="inlineStr">
        <is>
          <t>Security review interval for a use (months)</t>
        </is>
      </c>
      <c r="B8" s="26" t="n">
        <v>12</v>
      </c>
      <c r="D8" s="19" t="inlineStr">
        <is>
          <t>Restricted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2026-10-21T17:58:53Z</dcterms:created>
  <dcterms:modified xsi:type="dcterms:W3CDTF">2026-10-21T17:58:53Z</dcterms:modified>
</cp:coreProperties>
</file>