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Checklist" sheetId="2" state="visible" r:id="rId2"/>
    <sheet name="Scores" sheetId="3" state="visible" r:id="rId3"/>
    <sheet name="Findings Tracker" sheetId="4" state="visible" r:id="rId4"/>
    <sheet name="Summary" sheetId="5" state="visible" r:id="rId5"/>
  </sheets>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0.0%"/>
  </numFmts>
  <fonts count="6">
    <font>
      <name val="Calibri"/>
      <family val="2"/>
      <color theme="1"/>
      <sz val="11"/>
      <scheme val="minor"/>
    </font>
    <font>
      <name val="Calibri"/>
      <b val="1"/>
      <color rgb="00153F8A"/>
      <sz val="16"/>
    </font>
    <font>
      <name val="Calibri"/>
      <b val="1"/>
      <color rgb="004D5B6B"/>
      <sz val="11"/>
    </font>
    <font>
      <name val="Calibri"/>
      <sz val="11"/>
    </font>
    <font>
      <name val="Calibri"/>
      <i val="1"/>
      <color rgb="004D5B6B"/>
      <sz val="10"/>
    </font>
    <font>
      <name val="Calibri"/>
      <b val="1"/>
      <color rgb="00FFFFFF"/>
      <sz val="11"/>
    </font>
  </fonts>
  <fills count="4">
    <fill>
      <patternFill/>
    </fill>
    <fill>
      <patternFill patternType="gray125"/>
    </fill>
    <fill>
      <patternFill patternType="solid">
        <fgColor rgb="00153F8A"/>
      </patternFill>
    </fill>
    <fill>
      <patternFill patternType="solid">
        <fgColor rgb="00FFF9E5"/>
      </patternFill>
    </fill>
  </fills>
  <borders count="6">
    <border>
      <left/>
      <right/>
      <top/>
      <bottom/>
      <diagonal/>
    </border>
    <border>
      <left style="thin">
        <color rgb="00C5CDD8"/>
      </left>
      <right style="thin">
        <color rgb="00C5CDD8"/>
      </right>
      <top style="thin">
        <color rgb="00C5CDD8"/>
      </top>
      <bottom style="thin">
        <color rgb="00C5CDD8"/>
      </bottom>
    </border>
    <border>
      <left/>
      <right/>
      <top style="thin">
        <color rgb="00C5CDD8"/>
      </top>
      <bottom/>
      <diagonal/>
    </border>
    <border>
      <left/>
      <right style="thin">
        <color rgb="00C5CDD8"/>
      </right>
      <top style="thin">
        <color rgb="00C5CDD8"/>
      </top>
      <bottom/>
      <diagonal/>
    </border>
    <border>
      <left/>
      <right/>
      <top style="thin">
        <color rgb="00C5CDD8"/>
      </top>
      <bottom style="thin">
        <color rgb="00C5CDD8"/>
      </bottom>
      <diagonal/>
    </border>
    <border>
      <left/>
      <right style="thin">
        <color rgb="00C5CDD8"/>
      </right>
      <top style="thin">
        <color rgb="00C5CDD8"/>
      </top>
      <bottom style="thin">
        <color rgb="00C5CDD8"/>
      </bottom>
      <diagonal/>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2" borderId="1" applyAlignment="1" pivotButton="0" quotePrefix="0" xfId="0">
      <alignment horizontal="center" vertical="center" wrapText="1"/>
    </xf>
    <xf numFmtId="0" fontId="3" fillId="3" borderId="1" applyAlignment="1" pivotButton="0" quotePrefix="0" xfId="0">
      <alignment vertical="top" wrapText="1"/>
    </xf>
    <xf numFmtId="164" fontId="3" fillId="0" borderId="1" applyAlignment="1" pivotButton="0" quotePrefix="0" xfId="0">
      <alignment horizontal="center" vertical="top"/>
    </xf>
    <xf numFmtId="1" fontId="3" fillId="0" borderId="1" applyAlignment="1" pivotButton="0" quotePrefix="0" xfId="0">
      <alignment horizontal="center" vertical="top"/>
    </xf>
    <xf numFmtId="0" fontId="3" fillId="0" borderId="1" applyAlignment="1" pivotButton="0" quotePrefix="0" xfId="0">
      <alignment horizontal="center" vertical="top"/>
    </xf>
    <xf numFmtId="0" fontId="2" fillId="0" borderId="0" pivotButton="0" quotePrefix="0" xfId="0"/>
    <xf numFmtId="165" fontId="3" fillId="3" borderId="1" pivotButton="0" quotePrefix="0" xfId="0"/>
    <xf numFmtId="0" fontId="3" fillId="3" borderId="1" pivotButton="0" quotePrefix="0" xfId="0"/>
    <xf numFmtId="9" fontId="3" fillId="0" borderId="1" applyAlignment="1" pivotButton="0" quotePrefix="0" xfId="0">
      <alignment horizontal="center" vertical="top"/>
    </xf>
    <xf numFmtId="166" fontId="3" fillId="0" borderId="1" applyAlignment="1" pivotButton="0" quotePrefix="0" xfId="0">
      <alignment horizontal="center" vertical="top"/>
    </xf>
    <xf numFmtId="0" fontId="0" fillId="0" borderId="4" pivotButton="0" quotePrefix="0" xfId="0"/>
    <xf numFmtId="0" fontId="0" fillId="0" borderId="5" pivotButton="0" quotePrefix="0" xfId="0"/>
    <xf numFmtId="0" fontId="3" fillId="0" borderId="0" pivotButton="0" quotePrefix="0" xfId="0"/>
    <xf numFmtId="165" fontId="3" fillId="3" borderId="1" applyAlignment="1" pivotButton="0" quotePrefix="0" xfId="0">
      <alignment vertical="top" wrapText="1"/>
    </xf>
    <xf numFmtId="165" fontId="3" fillId="0" borderId="1" applyAlignment="1" pivotButton="0" quotePrefix="0" xfId="0">
      <alignment horizontal="center" vertical="top"/>
    </xf>
    <xf numFmtId="0" fontId="3" fillId="0" borderId="1" pivotButton="0" quotePrefix="0" xfId="0"/>
  </cellXfs>
  <cellStyles count="1">
    <cellStyle name="Normal" xfId="0" builtinId="0" hidden="0"/>
  </cellStyles>
  <dxfs count="4">
    <dxf>
      <fill>
        <patternFill patternType="solid">
          <fgColor rgb="00F8C9C4"/>
          <bgColor rgb="00F8C9C4"/>
        </patternFill>
      </fill>
    </dxf>
    <dxf>
      <fill>
        <patternFill patternType="solid">
          <fgColor rgb="00F9C9A8"/>
          <bgColor rgb="00F9C9A8"/>
        </patternFill>
      </fill>
    </dxf>
    <dxf>
      <fill>
        <patternFill patternType="solid">
          <fgColor rgb="00FCE7B0"/>
          <bgColor rgb="00FCE7B0"/>
        </patternFill>
      </fill>
    </dxf>
    <dxf>
      <fill>
        <patternFill patternType="solid">
          <fgColor rgb="00CFEBD5"/>
          <bgColor rgb="00CFEB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style val="10"/>
  <chart>
    <title>
      <tx>
        <rich>
          <a:bodyPr/>
          <a:p>
            <a:pPr>
              <a:defRPr/>
            </a:pPr>
            <a:r>
              <a:t>Weighted score by category</a:t>
            </a:r>
          </a:p>
        </rich>
      </tx>
    </title>
    <plotArea>
      <barChart>
        <barDir val="bar"/>
        <grouping val="clustered"/>
        <ser>
          <idx val="0"/>
          <order val="0"/>
          <spPr>
            <a:ln>
              <a:prstDash val="solid"/>
            </a:ln>
          </spPr>
          <cat>
            <numRef>
              <f>'Scores'!$A$7:$A$14</f>
            </numRef>
          </cat>
          <val>
            <numRef>
              <f>'Scores'!$B$7:$B$14</f>
            </numRef>
          </val>
        </ser>
        <gapWidth val="150"/>
        <axId val="10"/>
        <axId val="100"/>
      </barChart>
      <catAx>
        <axId val="10"/>
        <scaling>
          <orientation val="minMax"/>
        </scaling>
        <axPos val="l"/>
        <majorTickMark val="none"/>
        <minorTickMark val="none"/>
        <crossAx val="100"/>
        <lblOffset val="100"/>
      </catAx>
      <valAx>
        <axId val="100"/>
        <scaling>
          <orientation val="minMax"/>
          <max val="1"/>
          <min val="0"/>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6</col>
      <colOff>0</colOff>
      <row>2</row>
      <rowOff>0</rowOff>
    </from>
    <ext cx="5400000" cy="324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Checklist" displayName="Checklist" ref="A4:H104" headerRowCount="1">
  <autoFilter ref="A4:H104"/>
  <tableColumns count="8">
    <tableColumn id="1" name="Category"/>
    <tableColumn id="2" name="Checklist item"/>
    <tableColumn id="3" name="Weight"/>
    <tableColumn id="4" name="Result"/>
    <tableColumn id="5" name="Points"/>
    <tableColumn id="6" name="Possible"/>
    <tableColumn id="7" name="Finding grade"/>
    <tableColumn id="8" name="Evidence and notes"/>
  </tableColumns>
  <tableStyleInfo name="TableStyleLight9" showRowStripes="1"/>
</table>
</file>

<file path=xl/tables/table2.xml><?xml version="1.0" encoding="utf-8"?>
<table xmlns="http://schemas.openxmlformats.org/spreadsheetml/2006/main" id="2" name="Findings" displayName="Findings" ref="A4:K84" headerRowCount="1">
  <autoFilter ref="A4:K84"/>
  <tableColumns count="11">
    <tableColumn id="1" name="ID"/>
    <tableColumn id="2" name="Date found"/>
    <tableColumn id="3" name="Category"/>
    <tableColumn id="4" name="Finding"/>
    <tableColumn id="5" name="Grade"/>
    <tableColumn id="6" name="Owner"/>
    <tableColumn id="7" name="Due date"/>
    <tableColumn id="8" name="Date closed"/>
    <tableColumn id="9" name="Fix verified effective?"/>
    <tableColumn id="10" name="Status"/>
    <tableColumn id="11" name="Days overdue"/>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drawing" Target="/xl/drawings/drawing1.xml" Id="rId1" /></Relationships>
</file>

<file path=xl/worksheets/_rels/sheet4.xml.rels><Relationships xmlns="http://schemas.openxmlformats.org/package/2006/relationships"><Relationship Type="http://schemas.openxmlformats.org/officeDocument/2006/relationships/table" Target="/xl/tables/table2.xml" Id="rId1" /></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5" customWidth="1" min="1" max="1"/>
  </cols>
  <sheetData>
    <row r="1">
      <c r="A1" s="1" t="inlineStr">
        <is>
          <t>SAFETY INSPECTION AND AUDIT PACK - HOW TO USE</t>
        </is>
      </c>
    </row>
    <row r="3">
      <c r="A3" s="2" t="inlineStr">
        <is>
          <t>What this workbook is</t>
        </is>
      </c>
    </row>
    <row r="4">
      <c r="A4" s="3" t="inlineStr">
        <is>
          <t>A weighted inspection or audit checklist with scoring by category, a findings tracker with due dates and verification, and a summary. A failed critical item fails the audit whatever the score.</t>
        </is>
      </c>
    </row>
    <row r="5">
      <c r="A5" s="3" t="inlineStr">
        <is>
          <t>Educational template. It supports an organization's safety planning and records. It is not legal, regulatory, or professional safety advice and does not replace your organization's safety program, applicable laws and standards, or qualified safety professionals.</t>
        </is>
      </c>
    </row>
    <row r="6">
      <c r="A6" s="2" t="inlineStr">
        <is>
          <t>Steps</t>
        </is>
      </c>
    </row>
    <row r="7">
      <c r="A7" s="3" t="inlineStr">
        <is>
          <t>1. Checklist: edit the categories and items to match the requirements and standards for your site. Set the weight of each item: 1 standard, 2 important, 3 critical. Answer Yes, Partial, No, or N/A, and note the evidence.</t>
        </is>
      </c>
    </row>
    <row r="8">
      <c r="A8" s="3" t="inlineStr">
        <is>
          <t>2. Scores: read the weighted score for each category and overall, and the result. A critical finding fails the audit. Edit the days allowed to close findings by grade.</t>
        </is>
      </c>
    </row>
    <row r="9">
      <c r="A9" s="3" t="inlineStr">
        <is>
          <t>3. Findings Tracker: copy each finding into the tracker with the date found, owner, and grade. The due date calculates from the grade. Enter the date closed, and whether the fix was verified as effective.</t>
        </is>
      </c>
    </row>
    <row r="10">
      <c r="A10" s="3" t="inlineStr">
        <is>
          <t>4. Summary: review open and overdue findings by grade and the on-time closure rate.</t>
        </is>
      </c>
    </row>
    <row r="11">
      <c r="A11" s="2" t="inlineStr">
        <is>
          <t>Notes</t>
        </is>
      </c>
    </row>
    <row r="12">
      <c r="A12" s="3" t="inlineStr">
        <is>
          <t>A Partial answer counts half the weight and is logged as a minor finding. A No on a critical item is a Critical finding, on an important item a Major finding, and on a standard item a Minor finding.</t>
        </is>
      </c>
    </row>
    <row r="13">
      <c r="A13" s="3" t="inlineStr">
        <is>
          <t>A finding is closed only when the fix has been verified as effective. The status shows Closed - verify until you enter Yes in the verified column.</t>
        </is>
      </c>
    </row>
    <row r="14">
      <c r="A14" s="3" t="inlineStr">
        <is>
          <t>The example checklist and findings come from an illustrative plant and are placeholders showing the formulas. Overwrite them. Yellow cells are inputs; calculated cells contain formulas.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30" customWidth="1" min="1" max="1"/>
    <col width="70" customWidth="1" min="2" max="2"/>
    <col width="9" customWidth="1" min="3" max="3"/>
    <col width="12" customWidth="1" min="4" max="4"/>
    <col width="9" customWidth="1" min="5" max="5"/>
    <col width="9" customWidth="1" min="6" max="6"/>
    <col width="14" customWidth="1" min="7" max="7"/>
    <col width="45" customWidth="1" min="8" max="8"/>
  </cols>
  <sheetData>
    <row r="1">
      <c r="A1" s="1" t="inlineStr">
        <is>
          <t>CHECKLIST</t>
        </is>
      </c>
    </row>
    <row r="2">
      <c r="A2" s="4" t="inlineStr">
        <is>
          <t>Answer each item. Weight: 1 standard, 2 important, 3 critical. Example items are placeholders.</t>
        </is>
      </c>
    </row>
    <row r="4" ht="32" customHeight="1">
      <c r="A4" s="5" t="inlineStr">
        <is>
          <t>Category</t>
        </is>
      </c>
      <c r="B4" s="5" t="inlineStr">
        <is>
          <t>Checklist item</t>
        </is>
      </c>
      <c r="C4" s="5" t="inlineStr">
        <is>
          <t>Weight</t>
        </is>
      </c>
      <c r="D4" s="5" t="inlineStr">
        <is>
          <t>Result</t>
        </is>
      </c>
      <c r="E4" s="5" t="inlineStr">
        <is>
          <t>Points</t>
        </is>
      </c>
      <c r="F4" s="5" t="inlineStr">
        <is>
          <t>Possible</t>
        </is>
      </c>
      <c r="G4" s="5" t="inlineStr">
        <is>
          <t>Finding grade</t>
        </is>
      </c>
      <c r="H4" s="5" t="inlineStr">
        <is>
          <t>Evidence and notes</t>
        </is>
      </c>
    </row>
    <row r="5">
      <c r="A5" s="6" t="inlineStr">
        <is>
          <t>Leadership and participation</t>
        </is>
      </c>
      <c r="B5" s="6" t="inlineStr">
        <is>
          <t>Safety policy is current and visible to employees</t>
        </is>
      </c>
      <c r="C5" s="6" t="n">
        <v>1</v>
      </c>
      <c r="D5" s="6" t="inlineStr">
        <is>
          <t>Yes</t>
        </is>
      </c>
      <c r="E5" s="7">
        <f>IF(OR(D5="",D5="N/A",C5=""),"",C5*IF(D5="Yes",1,IF(D5="Partial",0.5,0)))</f>
        <v/>
      </c>
      <c r="F5" s="8">
        <f>IF(OR(D5="",D5="N/A",C5=""),"",C5)</f>
        <v/>
      </c>
      <c r="G5" s="9">
        <f>IF(D5="No",IF(C5=3,"Critical",IF(C5=2,"Major","Minor")),IF(D5="Partial","Minor",""))</f>
        <v/>
      </c>
      <c r="H5" s="6" t="n"/>
    </row>
    <row r="6">
      <c r="A6" s="6" t="inlineStr">
        <is>
          <t>Leadership and participation</t>
        </is>
      </c>
      <c r="B6" s="6" t="inlineStr">
        <is>
          <t>Safety committee met in each of the last three months</t>
        </is>
      </c>
      <c r="C6" s="6" t="n">
        <v>2</v>
      </c>
      <c r="D6" s="6" t="inlineStr">
        <is>
          <t>Yes</t>
        </is>
      </c>
      <c r="E6" s="7">
        <f>IF(OR(D6="",D6="N/A",C6=""),"",C6*IF(D6="Yes",1,IF(D6="Partial",0.5,0)))</f>
        <v/>
      </c>
      <c r="F6" s="8">
        <f>IF(OR(D6="",D6="N/A",C6=""),"",C6)</f>
        <v/>
      </c>
      <c r="G6" s="9">
        <f>IF(D6="No",IF(C6=3,"Critical",IF(C6=2,"Major","Minor")),IF(D6="Partial","Minor",""))</f>
        <v/>
      </c>
      <c r="H6" s="6" t="n"/>
    </row>
    <row r="7">
      <c r="A7" s="6" t="inlineStr">
        <is>
          <t>Leadership and participation</t>
        </is>
      </c>
      <c r="B7" s="6" t="inlineStr">
        <is>
          <t>Employees can report hazards and stop unsafe work without fear of reprisal</t>
        </is>
      </c>
      <c r="C7" s="6" t="n">
        <v>3</v>
      </c>
      <c r="D7" s="6" t="inlineStr">
        <is>
          <t>Yes</t>
        </is>
      </c>
      <c r="E7" s="7">
        <f>IF(OR(D7="",D7="N/A",C7=""),"",C7*IF(D7="Yes",1,IF(D7="Partial",0.5,0)))</f>
        <v/>
      </c>
      <c r="F7" s="8">
        <f>IF(OR(D7="",D7="N/A",C7=""),"",C7)</f>
        <v/>
      </c>
      <c r="G7" s="9">
        <f>IF(D7="No",IF(C7=3,"Critical",IF(C7=2,"Major","Minor")),IF(D7="Partial","Minor",""))</f>
        <v/>
      </c>
      <c r="H7" s="6" t="n"/>
    </row>
    <row r="8">
      <c r="A8" s="6" t="inlineStr">
        <is>
          <t>Leadership and participation</t>
        </is>
      </c>
      <c r="B8" s="6" t="inlineStr">
        <is>
          <t>Leaders completed their safety walks as planned</t>
        </is>
      </c>
      <c r="C8" s="6" t="n">
        <v>1</v>
      </c>
      <c r="D8" s="6" t="inlineStr">
        <is>
          <t>Partial</t>
        </is>
      </c>
      <c r="E8" s="7">
        <f>IF(OR(D8="",D8="N/A",C8=""),"",C8*IF(D8="Yes",1,IF(D8="Partial",0.5,0)))</f>
        <v/>
      </c>
      <c r="F8" s="8">
        <f>IF(OR(D8="",D8="N/A",C8=""),"",C8)</f>
        <v/>
      </c>
      <c r="G8" s="9">
        <f>IF(D8="No",IF(C8=3,"Critical",IF(C8=2,"Major","Minor")),IF(D8="Partial","Minor",""))</f>
        <v/>
      </c>
      <c r="H8" s="6" t="n"/>
    </row>
    <row r="9">
      <c r="A9" s="6" t="inlineStr">
        <is>
          <t>Hazard identification and risk assessment</t>
        </is>
      </c>
      <c r="B9" s="6" t="inlineStr">
        <is>
          <t>Risk assessments exist for all high-risk tasks</t>
        </is>
      </c>
      <c r="C9" s="6" t="n">
        <v>3</v>
      </c>
      <c r="D9" s="6" t="inlineStr">
        <is>
          <t>Partial</t>
        </is>
      </c>
      <c r="E9" s="7">
        <f>IF(OR(D9="",D9="N/A",C9=""),"",C9*IF(D9="Yes",1,IF(D9="Partial",0.5,0)))</f>
        <v/>
      </c>
      <c r="F9" s="8">
        <f>IF(OR(D9="",D9="N/A",C9=""),"",C9)</f>
        <v/>
      </c>
      <c r="G9" s="9">
        <f>IF(D9="No",IF(C9=3,"Critical",IF(C9=2,"Major","Minor")),IF(D9="Partial","Minor",""))</f>
        <v/>
      </c>
      <c r="H9" s="6" t="n"/>
    </row>
    <row r="10">
      <c r="A10" s="6" t="inlineStr">
        <is>
          <t>Hazard identification and risk assessment</t>
        </is>
      </c>
      <c r="B10" s="6" t="inlineStr">
        <is>
          <t>Job hazard analyses are current for tasks changed in the last year</t>
        </is>
      </c>
      <c r="C10" s="6" t="n">
        <v>2</v>
      </c>
      <c r="D10" s="6" t="inlineStr">
        <is>
          <t>No</t>
        </is>
      </c>
      <c r="E10" s="7">
        <f>IF(OR(D10="",D10="N/A",C10=""),"",C10*IF(D10="Yes",1,IF(D10="Partial",0.5,0)))</f>
        <v/>
      </c>
      <c r="F10" s="8">
        <f>IF(OR(D10="",D10="N/A",C10=""),"",C10)</f>
        <v/>
      </c>
      <c r="G10" s="9">
        <f>IF(D10="No",IF(C10=3,"Critical",IF(C10=2,"Major","Minor")),IF(D10="Partial","Minor",""))</f>
        <v/>
      </c>
      <c r="H10" s="6" t="n"/>
    </row>
    <row r="11">
      <c r="A11" s="6" t="inlineStr">
        <is>
          <t>Hazard identification and risk assessment</t>
        </is>
      </c>
      <c r="B11" s="6" t="inlineStr">
        <is>
          <t>Hazard reports are closed within the agreed time</t>
        </is>
      </c>
      <c r="C11" s="6" t="n">
        <v>2</v>
      </c>
      <c r="D11" s="6" t="inlineStr">
        <is>
          <t>Partial</t>
        </is>
      </c>
      <c r="E11" s="7">
        <f>IF(OR(D11="",D11="N/A",C11=""),"",C11*IF(D11="Yes",1,IF(D11="Partial",0.5,0)))</f>
        <v/>
      </c>
      <c r="F11" s="8">
        <f>IF(OR(D11="",D11="N/A",C11=""),"",C11)</f>
        <v/>
      </c>
      <c r="G11" s="9">
        <f>IF(D11="No",IF(C11=3,"Critical",IF(C11=2,"Major","Minor")),IF(D11="Partial","Minor",""))</f>
        <v/>
      </c>
      <c r="H11" s="6" t="n"/>
    </row>
    <row r="12">
      <c r="A12" s="6" t="inlineStr">
        <is>
          <t>Hazard identification and risk assessment</t>
        </is>
      </c>
      <c r="B12" s="6" t="inlineStr">
        <is>
          <t>Changes to equipment or process are risk-assessed before start-up</t>
        </is>
      </c>
      <c r="C12" s="6" t="n">
        <v>3</v>
      </c>
      <c r="D12" s="6" t="inlineStr">
        <is>
          <t>Yes</t>
        </is>
      </c>
      <c r="E12" s="7">
        <f>IF(OR(D12="",D12="N/A",C12=""),"",C12*IF(D12="Yes",1,IF(D12="Partial",0.5,0)))</f>
        <v/>
      </c>
      <c r="F12" s="8">
        <f>IF(OR(D12="",D12="N/A",C12=""),"",C12)</f>
        <v/>
      </c>
      <c r="G12" s="9">
        <f>IF(D12="No",IF(C12=3,"Critical",IF(C12=2,"Major","Minor")),IF(D12="Partial","Minor",""))</f>
        <v/>
      </c>
      <c r="H12" s="6" t="n"/>
    </row>
    <row r="13">
      <c r="A13" s="6" t="inlineStr">
        <is>
          <t>Machine guarding and energy control</t>
        </is>
      </c>
      <c r="B13" s="6" t="inlineStr">
        <is>
          <t>Guards are in place and secured on all operating machines</t>
        </is>
      </c>
      <c r="C13" s="6" t="n">
        <v>3</v>
      </c>
      <c r="D13" s="6" t="inlineStr">
        <is>
          <t>Yes</t>
        </is>
      </c>
      <c r="E13" s="7">
        <f>IF(OR(D13="",D13="N/A",C13=""),"",C13*IF(D13="Yes",1,IF(D13="Partial",0.5,0)))</f>
        <v/>
      </c>
      <c r="F13" s="8">
        <f>IF(OR(D13="",D13="N/A",C13=""),"",C13)</f>
        <v/>
      </c>
      <c r="G13" s="9">
        <f>IF(D13="No",IF(C13=3,"Critical",IF(C13=2,"Major","Minor")),IF(D13="Partial","Minor",""))</f>
        <v/>
      </c>
      <c r="H13" s="6" t="n"/>
    </row>
    <row r="14">
      <c r="A14" s="6" t="inlineStr">
        <is>
          <t>Machine guarding and energy control</t>
        </is>
      </c>
      <c r="B14" s="6" t="inlineStr">
        <is>
          <t>Interlocks and light curtains are tested at the required interval</t>
        </is>
      </c>
      <c r="C14" s="6" t="n">
        <v>3</v>
      </c>
      <c r="D14" s="6" t="inlineStr">
        <is>
          <t>Yes</t>
        </is>
      </c>
      <c r="E14" s="7">
        <f>IF(OR(D14="",D14="N/A",C14=""),"",C14*IF(D14="Yes",1,IF(D14="Partial",0.5,0)))</f>
        <v/>
      </c>
      <c r="F14" s="8">
        <f>IF(OR(D14="",D14="N/A",C14=""),"",C14)</f>
        <v/>
      </c>
      <c r="G14" s="9">
        <f>IF(D14="No",IF(C14=3,"Critical",IF(C14=2,"Major","Minor")),IF(D14="Partial","Minor",""))</f>
        <v/>
      </c>
      <c r="H14" s="6" t="n"/>
    </row>
    <row r="15">
      <c r="A15" s="6" t="inlineStr">
        <is>
          <t>Machine guarding and energy control</t>
        </is>
      </c>
      <c r="B15" s="6" t="inlineStr">
        <is>
          <t>Lockout devices and procedures are available at each machine that needs them</t>
        </is>
      </c>
      <c r="C15" s="6" t="n">
        <v>3</v>
      </c>
      <c r="D15" s="6" t="inlineStr">
        <is>
          <t>No</t>
        </is>
      </c>
      <c r="E15" s="7">
        <f>IF(OR(D15="",D15="N/A",C15=""),"",C15*IF(D15="Yes",1,IF(D15="Partial",0.5,0)))</f>
        <v/>
      </c>
      <c r="F15" s="8">
        <f>IF(OR(D15="",D15="N/A",C15=""),"",C15)</f>
        <v/>
      </c>
      <c r="G15" s="9">
        <f>IF(D15="No",IF(C15=3,"Critical",IF(C15=2,"Major","Minor")),IF(D15="Partial","Minor",""))</f>
        <v/>
      </c>
      <c r="H15" s="6" t="n"/>
    </row>
    <row r="16">
      <c r="A16" s="6" t="inlineStr">
        <is>
          <t>Machine guarding and energy control</t>
        </is>
      </c>
      <c r="B16" s="6" t="inlineStr">
        <is>
          <t>Lockout procedures were audited in the last year</t>
        </is>
      </c>
      <c r="C16" s="6" t="n">
        <v>2</v>
      </c>
      <c r="D16" s="6" t="inlineStr">
        <is>
          <t>Partial</t>
        </is>
      </c>
      <c r="E16" s="7">
        <f>IF(OR(D16="",D16="N/A",C16=""),"",C16*IF(D16="Yes",1,IF(D16="Partial",0.5,0)))</f>
        <v/>
      </c>
      <c r="F16" s="8">
        <f>IF(OR(D16="",D16="N/A",C16=""),"",C16)</f>
        <v/>
      </c>
      <c r="G16" s="9">
        <f>IF(D16="No",IF(C16=3,"Critical",IF(C16=2,"Major","Minor")),IF(D16="Partial","Minor",""))</f>
        <v/>
      </c>
      <c r="H16" s="6" t="n"/>
    </row>
    <row r="17">
      <c r="A17" s="6" t="inlineStr">
        <is>
          <t>Housekeeping and walkways</t>
        </is>
      </c>
      <c r="B17" s="6" t="inlineStr">
        <is>
          <t>Aisles and exits are clear and marked</t>
        </is>
      </c>
      <c r="C17" s="6" t="n">
        <v>2</v>
      </c>
      <c r="D17" s="6" t="inlineStr">
        <is>
          <t>Yes</t>
        </is>
      </c>
      <c r="E17" s="7">
        <f>IF(OR(D17="",D17="N/A",C17=""),"",C17*IF(D17="Yes",1,IF(D17="Partial",0.5,0)))</f>
        <v/>
      </c>
      <c r="F17" s="8">
        <f>IF(OR(D17="",D17="N/A",C17=""),"",C17)</f>
        <v/>
      </c>
      <c r="G17" s="9">
        <f>IF(D17="No",IF(C17=3,"Critical",IF(C17=2,"Major","Minor")),IF(D17="Partial","Minor",""))</f>
        <v/>
      </c>
      <c r="H17" s="6" t="n"/>
    </row>
    <row r="18">
      <c r="A18" s="6" t="inlineStr">
        <is>
          <t>Housekeeping and walkways</t>
        </is>
      </c>
      <c r="B18" s="6" t="inlineStr">
        <is>
          <t>Floors are free from oil, debris, and trip hazards</t>
        </is>
      </c>
      <c r="C18" s="6" t="n">
        <v>1</v>
      </c>
      <c r="D18" s="6" t="inlineStr">
        <is>
          <t>Partial</t>
        </is>
      </c>
      <c r="E18" s="7">
        <f>IF(OR(D18="",D18="N/A",C18=""),"",C18*IF(D18="Yes",1,IF(D18="Partial",0.5,0)))</f>
        <v/>
      </c>
      <c r="F18" s="8">
        <f>IF(OR(D18="",D18="N/A",C18=""),"",C18)</f>
        <v/>
      </c>
      <c r="G18" s="9">
        <f>IF(D18="No",IF(C18=3,"Critical",IF(C18=2,"Major","Minor")),IF(D18="Partial","Minor",""))</f>
        <v/>
      </c>
      <c r="H18" s="6" t="n"/>
    </row>
    <row r="19">
      <c r="A19" s="6" t="inlineStr">
        <is>
          <t>Housekeeping and walkways</t>
        </is>
      </c>
      <c r="B19" s="6" t="inlineStr">
        <is>
          <t>Material is stored stably and within height limits</t>
        </is>
      </c>
      <c r="C19" s="6" t="n">
        <v>1</v>
      </c>
      <c r="D19" s="6" t="inlineStr">
        <is>
          <t>Yes</t>
        </is>
      </c>
      <c r="E19" s="7">
        <f>IF(OR(D19="",D19="N/A",C19=""),"",C19*IF(D19="Yes",1,IF(D19="Partial",0.5,0)))</f>
        <v/>
      </c>
      <c r="F19" s="8">
        <f>IF(OR(D19="",D19="N/A",C19=""),"",C19)</f>
        <v/>
      </c>
      <c r="G19" s="9">
        <f>IF(D19="No",IF(C19=3,"Critical",IF(C19=2,"Major","Minor")),IF(D19="Partial","Minor",""))</f>
        <v/>
      </c>
      <c r="H19" s="6" t="n"/>
    </row>
    <row r="20">
      <c r="A20" s="6" t="inlineStr">
        <is>
          <t>Housekeeping and walkways</t>
        </is>
      </c>
      <c r="B20" s="6" t="inlineStr">
        <is>
          <t>Spill kits are stocked and accessible</t>
        </is>
      </c>
      <c r="C20" s="6" t="n">
        <v>1</v>
      </c>
      <c r="D20" s="6" t="inlineStr">
        <is>
          <t>Yes</t>
        </is>
      </c>
      <c r="E20" s="7">
        <f>IF(OR(D20="",D20="N/A",C20=""),"",C20*IF(D20="Yes",1,IF(D20="Partial",0.5,0)))</f>
        <v/>
      </c>
      <c r="F20" s="8">
        <f>IF(OR(D20="",D20="N/A",C20=""),"",C20)</f>
        <v/>
      </c>
      <c r="G20" s="9">
        <f>IF(D20="No",IF(C20=3,"Critical",IF(C20=2,"Major","Minor")),IF(D20="Partial","Minor",""))</f>
        <v/>
      </c>
      <c r="H20" s="6" t="n"/>
    </row>
    <row r="21">
      <c r="A21" s="6" t="inlineStr">
        <is>
          <t>Chemicals and hazard communication</t>
        </is>
      </c>
      <c r="B21" s="6" t="inlineStr">
        <is>
          <t>Safety data sheets are available for every chemical in use</t>
        </is>
      </c>
      <c r="C21" s="6" t="n">
        <v>2</v>
      </c>
      <c r="D21" s="6" t="inlineStr">
        <is>
          <t>Yes</t>
        </is>
      </c>
      <c r="E21" s="7">
        <f>IF(OR(D21="",D21="N/A",C21=""),"",C21*IF(D21="Yes",1,IF(D21="Partial",0.5,0)))</f>
        <v/>
      </c>
      <c r="F21" s="8">
        <f>IF(OR(D21="",D21="N/A",C21=""),"",C21)</f>
        <v/>
      </c>
      <c r="G21" s="9">
        <f>IF(D21="No",IF(C21=3,"Critical",IF(C21=2,"Major","Minor")),IF(D21="Partial","Minor",""))</f>
        <v/>
      </c>
      <c r="H21" s="6" t="n"/>
    </row>
    <row r="22">
      <c r="A22" s="6" t="inlineStr">
        <is>
          <t>Chemicals and hazard communication</t>
        </is>
      </c>
      <c r="B22" s="6" t="inlineStr">
        <is>
          <t>Containers are labeled</t>
        </is>
      </c>
      <c r="C22" s="6" t="n">
        <v>2</v>
      </c>
      <c r="D22" s="6" t="inlineStr">
        <is>
          <t>Yes</t>
        </is>
      </c>
      <c r="E22" s="7">
        <f>IF(OR(D22="",D22="N/A",C22=""),"",C22*IF(D22="Yes",1,IF(D22="Partial",0.5,0)))</f>
        <v/>
      </c>
      <c r="F22" s="8">
        <f>IF(OR(D22="",D22="N/A",C22=""),"",C22)</f>
        <v/>
      </c>
      <c r="G22" s="9">
        <f>IF(D22="No",IF(C22=3,"Critical",IF(C22=2,"Major","Minor")),IF(D22="Partial","Minor",""))</f>
        <v/>
      </c>
      <c r="H22" s="6" t="n"/>
    </row>
    <row r="23">
      <c r="A23" s="6" t="inlineStr">
        <is>
          <t>Chemicals and hazard communication</t>
        </is>
      </c>
      <c r="B23" s="6" t="inlineStr">
        <is>
          <t>Flammables are stored in approved cabinets</t>
        </is>
      </c>
      <c r="C23" s="6" t="n">
        <v>2</v>
      </c>
      <c r="D23" s="6" t="inlineStr">
        <is>
          <t>Yes</t>
        </is>
      </c>
      <c r="E23" s="7">
        <f>IF(OR(D23="",D23="N/A",C23=""),"",C23*IF(D23="Yes",1,IF(D23="Partial",0.5,0)))</f>
        <v/>
      </c>
      <c r="F23" s="8">
        <f>IF(OR(D23="",D23="N/A",C23=""),"",C23)</f>
        <v/>
      </c>
      <c r="G23" s="9">
        <f>IF(D23="No",IF(C23=3,"Critical",IF(C23=2,"Major","Minor")),IF(D23="Partial","Minor",""))</f>
        <v/>
      </c>
      <c r="H23" s="6" t="n"/>
    </row>
    <row r="24">
      <c r="A24" s="6" t="inlineStr">
        <is>
          <t>Chemicals and hazard communication</t>
        </is>
      </c>
      <c r="B24" s="6" t="inlineStr">
        <is>
          <t>Eyewash and shower stations are unobstructed and tested at the required interval</t>
        </is>
      </c>
      <c r="C24" s="6" t="n">
        <v>3</v>
      </c>
      <c r="D24" s="6" t="inlineStr">
        <is>
          <t>Partial</t>
        </is>
      </c>
      <c r="E24" s="7">
        <f>IF(OR(D24="",D24="N/A",C24=""),"",C24*IF(D24="Yes",1,IF(D24="Partial",0.5,0)))</f>
        <v/>
      </c>
      <c r="F24" s="8">
        <f>IF(OR(D24="",D24="N/A",C24=""),"",C24)</f>
        <v/>
      </c>
      <c r="G24" s="9">
        <f>IF(D24="No",IF(C24=3,"Critical",IF(C24=2,"Major","Minor")),IF(D24="Partial","Minor",""))</f>
        <v/>
      </c>
      <c r="H24" s="6" t="n"/>
    </row>
    <row r="25">
      <c r="A25" s="6" t="inlineStr">
        <is>
          <t>Personal protective equipment</t>
        </is>
      </c>
      <c r="B25" s="6" t="inlineStr">
        <is>
          <t>PPE hazard assessments are documented for each area</t>
        </is>
      </c>
      <c r="C25" s="6" t="n">
        <v>2</v>
      </c>
      <c r="D25" s="6" t="inlineStr">
        <is>
          <t>Yes</t>
        </is>
      </c>
      <c r="E25" s="7">
        <f>IF(OR(D25="",D25="N/A",C25=""),"",C25*IF(D25="Yes",1,IF(D25="Partial",0.5,0)))</f>
        <v/>
      </c>
      <c r="F25" s="8">
        <f>IF(OR(D25="",D25="N/A",C25=""),"",C25)</f>
        <v/>
      </c>
      <c r="G25" s="9">
        <f>IF(D25="No",IF(C25=3,"Critical",IF(C25=2,"Major","Minor")),IF(D25="Partial","Minor",""))</f>
        <v/>
      </c>
      <c r="H25" s="6" t="n"/>
    </row>
    <row r="26">
      <c r="A26" s="6" t="inlineStr">
        <is>
          <t>Personal protective equipment</t>
        </is>
      </c>
      <c r="B26" s="6" t="inlineStr">
        <is>
          <t>Required PPE is available, in good condition, and in use</t>
        </is>
      </c>
      <c r="C26" s="6" t="n">
        <v>2</v>
      </c>
      <c r="D26" s="6" t="inlineStr">
        <is>
          <t>Partial</t>
        </is>
      </c>
      <c r="E26" s="7">
        <f>IF(OR(D26="",D26="N/A",C26=""),"",C26*IF(D26="Yes",1,IF(D26="Partial",0.5,0)))</f>
        <v/>
      </c>
      <c r="F26" s="8">
        <f>IF(OR(D26="",D26="N/A",C26=""),"",C26)</f>
        <v/>
      </c>
      <c r="G26" s="9">
        <f>IF(D26="No",IF(C26=3,"Critical",IF(C26=2,"Major","Minor")),IF(D26="Partial","Minor",""))</f>
        <v/>
      </c>
      <c r="H26" s="6" t="n"/>
    </row>
    <row r="27">
      <c r="A27" s="6" t="inlineStr">
        <is>
          <t>Personal protective equipment</t>
        </is>
      </c>
      <c r="B27" s="6" t="inlineStr">
        <is>
          <t>Employees are trained in the use and limits of their PPE</t>
        </is>
      </c>
      <c r="C27" s="6" t="n">
        <v>1</v>
      </c>
      <c r="D27" s="6" t="inlineStr">
        <is>
          <t>Yes</t>
        </is>
      </c>
      <c r="E27" s="7">
        <f>IF(OR(D27="",D27="N/A",C27=""),"",C27*IF(D27="Yes",1,IF(D27="Partial",0.5,0)))</f>
        <v/>
      </c>
      <c r="F27" s="8">
        <f>IF(OR(D27="",D27="N/A",C27=""),"",C27)</f>
        <v/>
      </c>
      <c r="G27" s="9">
        <f>IF(D27="No",IF(C27=3,"Critical",IF(C27=2,"Major","Minor")),IF(D27="Partial","Minor",""))</f>
        <v/>
      </c>
      <c r="H27" s="6" t="n"/>
    </row>
    <row r="28">
      <c r="A28" s="6" t="inlineStr">
        <is>
          <t>Personal protective equipment</t>
        </is>
      </c>
      <c r="B28" s="6" t="inlineStr">
        <is>
          <t>Hearing protection is used where required</t>
        </is>
      </c>
      <c r="C28" s="6" t="n">
        <v>2</v>
      </c>
      <c r="D28" s="6" t="inlineStr">
        <is>
          <t>Yes</t>
        </is>
      </c>
      <c r="E28" s="7">
        <f>IF(OR(D28="",D28="N/A",C28=""),"",C28*IF(D28="Yes",1,IF(D28="Partial",0.5,0)))</f>
        <v/>
      </c>
      <c r="F28" s="8">
        <f>IF(OR(D28="",D28="N/A",C28=""),"",C28)</f>
        <v/>
      </c>
      <c r="G28" s="9">
        <f>IF(D28="No",IF(C28=3,"Critical",IF(C28=2,"Major","Minor")),IF(D28="Partial","Minor",""))</f>
        <v/>
      </c>
      <c r="H28" s="6" t="n"/>
    </row>
    <row r="29">
      <c r="A29" s="6" t="inlineStr">
        <is>
          <t>Emergency preparedness</t>
        </is>
      </c>
      <c r="B29" s="6" t="inlineStr">
        <is>
          <t>Emergency plan is current and exits are tested in drills</t>
        </is>
      </c>
      <c r="C29" s="6" t="n">
        <v>2</v>
      </c>
      <c r="D29" s="6" t="inlineStr">
        <is>
          <t>Yes</t>
        </is>
      </c>
      <c r="E29" s="7">
        <f>IF(OR(D29="",D29="N/A",C29=""),"",C29*IF(D29="Yes",1,IF(D29="Partial",0.5,0)))</f>
        <v/>
      </c>
      <c r="F29" s="8">
        <f>IF(OR(D29="",D29="N/A",C29=""),"",C29)</f>
        <v/>
      </c>
      <c r="G29" s="9">
        <f>IF(D29="No",IF(C29=3,"Critical",IF(C29=2,"Major","Minor")),IF(D29="Partial","Minor",""))</f>
        <v/>
      </c>
      <c r="H29" s="6" t="n"/>
    </row>
    <row r="30">
      <c r="A30" s="6" t="inlineStr">
        <is>
          <t>Emergency preparedness</t>
        </is>
      </c>
      <c r="B30" s="6" t="inlineStr">
        <is>
          <t>Fire extinguishers are inspected and accessible</t>
        </is>
      </c>
      <c r="C30" s="6" t="n">
        <v>2</v>
      </c>
      <c r="D30" s="6" t="inlineStr">
        <is>
          <t>Yes</t>
        </is>
      </c>
      <c r="E30" s="7">
        <f>IF(OR(D30="",D30="N/A",C30=""),"",C30*IF(D30="Yes",1,IF(D30="Partial",0.5,0)))</f>
        <v/>
      </c>
      <c r="F30" s="8">
        <f>IF(OR(D30="",D30="N/A",C30=""),"",C30)</f>
        <v/>
      </c>
      <c r="G30" s="9">
        <f>IF(D30="No",IF(C30=3,"Critical",IF(C30=2,"Major","Minor")),IF(D30="Partial","Minor",""))</f>
        <v/>
      </c>
      <c r="H30" s="6" t="n"/>
    </row>
    <row r="31">
      <c r="A31" s="6" t="inlineStr">
        <is>
          <t>Emergency preparedness</t>
        </is>
      </c>
      <c r="B31" s="6" t="inlineStr">
        <is>
          <t>First aid supplies and trained first aiders are available on every shift</t>
        </is>
      </c>
      <c r="C31" s="6" t="n">
        <v>2</v>
      </c>
      <c r="D31" s="6" t="inlineStr">
        <is>
          <t>No</t>
        </is>
      </c>
      <c r="E31" s="7">
        <f>IF(OR(D31="",D31="N/A",C31=""),"",C31*IF(D31="Yes",1,IF(D31="Partial",0.5,0)))</f>
        <v/>
      </c>
      <c r="F31" s="8">
        <f>IF(OR(D31="",D31="N/A",C31=""),"",C31)</f>
        <v/>
      </c>
      <c r="G31" s="9">
        <f>IF(D31="No",IF(C31=3,"Critical",IF(C31=2,"Major","Minor")),IF(D31="Partial","Minor",""))</f>
        <v/>
      </c>
      <c r="H31" s="6" t="n"/>
    </row>
    <row r="32">
      <c r="A32" s="6" t="inlineStr">
        <is>
          <t>Emergency preparedness</t>
        </is>
      </c>
      <c r="B32" s="6" t="inlineStr">
        <is>
          <t>Alarm and evacuation procedures were practiced in the last year</t>
        </is>
      </c>
      <c r="C32" s="6" t="n">
        <v>1</v>
      </c>
      <c r="D32" s="6" t="inlineStr">
        <is>
          <t>Yes</t>
        </is>
      </c>
      <c r="E32" s="7">
        <f>IF(OR(D32="",D32="N/A",C32=""),"",C32*IF(D32="Yes",1,IF(D32="Partial",0.5,0)))</f>
        <v/>
      </c>
      <c r="F32" s="8">
        <f>IF(OR(D32="",D32="N/A",C32=""),"",C32)</f>
        <v/>
      </c>
      <c r="G32" s="9">
        <f>IF(D32="No",IF(C32=3,"Critical",IF(C32=2,"Major","Minor")),IF(D32="Partial","Minor",""))</f>
        <v/>
      </c>
      <c r="H32" s="6" t="n"/>
    </row>
    <row r="33">
      <c r="A33" s="6" t="inlineStr">
        <is>
          <t>Training and competence</t>
        </is>
      </c>
      <c r="B33" s="6" t="inlineStr">
        <is>
          <t>New employees complete safety induction before starting work</t>
        </is>
      </c>
      <c r="C33" s="6" t="n">
        <v>2</v>
      </c>
      <c r="D33" s="6" t="inlineStr">
        <is>
          <t>Yes</t>
        </is>
      </c>
      <c r="E33" s="7">
        <f>IF(OR(D33="",D33="N/A",C33=""),"",C33*IF(D33="Yes",1,IF(D33="Partial",0.5,0)))</f>
        <v/>
      </c>
      <c r="F33" s="8">
        <f>IF(OR(D33="",D33="N/A",C33=""),"",C33)</f>
        <v/>
      </c>
      <c r="G33" s="9">
        <f>IF(D33="No",IF(C33=3,"Critical",IF(C33=2,"Major","Minor")),IF(D33="Partial","Minor",""))</f>
        <v/>
      </c>
      <c r="H33" s="6" t="n"/>
    </row>
    <row r="34">
      <c r="A34" s="6" t="inlineStr">
        <is>
          <t>Training and competence</t>
        </is>
      </c>
      <c r="B34" s="6" t="inlineStr">
        <is>
          <t>Training records are complete for all employees</t>
        </is>
      </c>
      <c r="C34" s="6" t="n">
        <v>1</v>
      </c>
      <c r="D34" s="6" t="inlineStr">
        <is>
          <t>Partial</t>
        </is>
      </c>
      <c r="E34" s="7">
        <f>IF(OR(D34="",D34="N/A",C34=""),"",C34*IF(D34="Yes",1,IF(D34="Partial",0.5,0)))</f>
        <v/>
      </c>
      <c r="F34" s="8">
        <f>IF(OR(D34="",D34="N/A",C34=""),"",C34)</f>
        <v/>
      </c>
      <c r="G34" s="9">
        <f>IF(D34="No",IF(C34=3,"Critical",IF(C34=2,"Major","Minor")),IF(D34="Partial","Minor",""))</f>
        <v/>
      </c>
      <c r="H34" s="6" t="n"/>
    </row>
    <row r="35">
      <c r="A35" s="6" t="inlineStr">
        <is>
          <t>Training and competence</t>
        </is>
      </c>
      <c r="B35" s="6" t="inlineStr">
        <is>
          <t>Forklift and other licensed operators have current authorization</t>
        </is>
      </c>
      <c r="C35" s="6" t="n">
        <v>3</v>
      </c>
      <c r="D35" s="6" t="inlineStr">
        <is>
          <t>Yes</t>
        </is>
      </c>
      <c r="E35" s="7">
        <f>IF(OR(D35="",D35="N/A",C35=""),"",C35*IF(D35="Yes",1,IF(D35="Partial",0.5,0)))</f>
        <v/>
      </c>
      <c r="F35" s="8">
        <f>IF(OR(D35="",D35="N/A",C35=""),"",C35)</f>
        <v/>
      </c>
      <c r="G35" s="9">
        <f>IF(D35="No",IF(C35=3,"Critical",IF(C35=2,"Major","Minor")),IF(D35="Partial","Minor",""))</f>
        <v/>
      </c>
      <c r="H35" s="6" t="n"/>
    </row>
    <row r="36">
      <c r="A36" s="6" t="inlineStr">
        <is>
          <t>Training and competence</t>
        </is>
      </c>
      <c r="B36" s="6" t="inlineStr">
        <is>
          <t>Contractors receive a site safety briefing</t>
        </is>
      </c>
      <c r="C36" s="6" t="n">
        <v>2</v>
      </c>
      <c r="D36" s="6" t="inlineStr">
        <is>
          <t>Yes</t>
        </is>
      </c>
      <c r="E36" s="7">
        <f>IF(OR(D36="",D36="N/A",C36=""),"",C36*IF(D36="Yes",1,IF(D36="Partial",0.5,0)))</f>
        <v/>
      </c>
      <c r="F36" s="8">
        <f>IF(OR(D36="",D36="N/A",C36=""),"",C36)</f>
        <v/>
      </c>
      <c r="G36" s="9">
        <f>IF(D36="No",IF(C36=3,"Critical",IF(C36=2,"Major","Minor")),IF(D36="Partial","Minor",""))</f>
        <v/>
      </c>
      <c r="H36" s="6" t="n"/>
    </row>
    <row r="37">
      <c r="A37" s="6" t="n"/>
      <c r="B37" s="6" t="n"/>
      <c r="C37" s="6" t="n"/>
      <c r="D37" s="6" t="n"/>
      <c r="E37" s="7">
        <f>IF(OR(D37="",D37="N/A",C37=""),"",C37*IF(D37="Yes",1,IF(D37="Partial",0.5,0)))</f>
        <v/>
      </c>
      <c r="F37" s="8">
        <f>IF(OR(D37="",D37="N/A",C37=""),"",C37)</f>
        <v/>
      </c>
      <c r="G37" s="9">
        <f>IF(D37="No",IF(C37=3,"Critical",IF(C37=2,"Major","Minor")),IF(D37="Partial","Minor",""))</f>
        <v/>
      </c>
      <c r="H37" s="6" t="n"/>
    </row>
    <row r="38">
      <c r="A38" s="6" t="n"/>
      <c r="B38" s="6" t="n"/>
      <c r="C38" s="6" t="n"/>
      <c r="D38" s="6" t="n"/>
      <c r="E38" s="7">
        <f>IF(OR(D38="",D38="N/A",C38=""),"",C38*IF(D38="Yes",1,IF(D38="Partial",0.5,0)))</f>
        <v/>
      </c>
      <c r="F38" s="8">
        <f>IF(OR(D38="",D38="N/A",C38=""),"",C38)</f>
        <v/>
      </c>
      <c r="G38" s="9">
        <f>IF(D38="No",IF(C38=3,"Critical",IF(C38=2,"Major","Minor")),IF(D38="Partial","Minor",""))</f>
        <v/>
      </c>
      <c r="H38" s="6" t="n"/>
    </row>
    <row r="39">
      <c r="A39" s="6" t="n"/>
      <c r="B39" s="6" t="n"/>
      <c r="C39" s="6" t="n"/>
      <c r="D39" s="6" t="n"/>
      <c r="E39" s="7">
        <f>IF(OR(D39="",D39="N/A",C39=""),"",C39*IF(D39="Yes",1,IF(D39="Partial",0.5,0)))</f>
        <v/>
      </c>
      <c r="F39" s="8">
        <f>IF(OR(D39="",D39="N/A",C39=""),"",C39)</f>
        <v/>
      </c>
      <c r="G39" s="9">
        <f>IF(D39="No",IF(C39=3,"Critical",IF(C39=2,"Major","Minor")),IF(D39="Partial","Minor",""))</f>
        <v/>
      </c>
      <c r="H39" s="6" t="n"/>
    </row>
    <row r="40">
      <c r="A40" s="6" t="n"/>
      <c r="B40" s="6" t="n"/>
      <c r="C40" s="6" t="n"/>
      <c r="D40" s="6" t="n"/>
      <c r="E40" s="7">
        <f>IF(OR(D40="",D40="N/A",C40=""),"",C40*IF(D40="Yes",1,IF(D40="Partial",0.5,0)))</f>
        <v/>
      </c>
      <c r="F40" s="8">
        <f>IF(OR(D40="",D40="N/A",C40=""),"",C40)</f>
        <v/>
      </c>
      <c r="G40" s="9">
        <f>IF(D40="No",IF(C40=3,"Critical",IF(C40=2,"Major","Minor")),IF(D40="Partial","Minor",""))</f>
        <v/>
      </c>
      <c r="H40" s="6" t="n"/>
    </row>
    <row r="41">
      <c r="A41" s="6" t="n"/>
      <c r="B41" s="6" t="n"/>
      <c r="C41" s="6" t="n"/>
      <c r="D41" s="6" t="n"/>
      <c r="E41" s="7">
        <f>IF(OR(D41="",D41="N/A",C41=""),"",C41*IF(D41="Yes",1,IF(D41="Partial",0.5,0)))</f>
        <v/>
      </c>
      <c r="F41" s="8">
        <f>IF(OR(D41="",D41="N/A",C41=""),"",C41)</f>
        <v/>
      </c>
      <c r="G41" s="9">
        <f>IF(D41="No",IF(C41=3,"Critical",IF(C41=2,"Major","Minor")),IF(D41="Partial","Minor",""))</f>
        <v/>
      </c>
      <c r="H41" s="6" t="n"/>
    </row>
    <row r="42">
      <c r="A42" s="6" t="n"/>
      <c r="B42" s="6" t="n"/>
      <c r="C42" s="6" t="n"/>
      <c r="D42" s="6" t="n"/>
      <c r="E42" s="7">
        <f>IF(OR(D42="",D42="N/A",C42=""),"",C42*IF(D42="Yes",1,IF(D42="Partial",0.5,0)))</f>
        <v/>
      </c>
      <c r="F42" s="8">
        <f>IF(OR(D42="",D42="N/A",C42=""),"",C42)</f>
        <v/>
      </c>
      <c r="G42" s="9">
        <f>IF(D42="No",IF(C42=3,"Critical",IF(C42=2,"Major","Minor")),IF(D42="Partial","Minor",""))</f>
        <v/>
      </c>
      <c r="H42" s="6" t="n"/>
    </row>
    <row r="43">
      <c r="A43" s="6" t="n"/>
      <c r="B43" s="6" t="n"/>
      <c r="C43" s="6" t="n"/>
      <c r="D43" s="6" t="n"/>
      <c r="E43" s="7">
        <f>IF(OR(D43="",D43="N/A",C43=""),"",C43*IF(D43="Yes",1,IF(D43="Partial",0.5,0)))</f>
        <v/>
      </c>
      <c r="F43" s="8">
        <f>IF(OR(D43="",D43="N/A",C43=""),"",C43)</f>
        <v/>
      </c>
      <c r="G43" s="9">
        <f>IF(D43="No",IF(C43=3,"Critical",IF(C43=2,"Major","Minor")),IF(D43="Partial","Minor",""))</f>
        <v/>
      </c>
      <c r="H43" s="6" t="n"/>
    </row>
    <row r="44">
      <c r="A44" s="6" t="n"/>
      <c r="B44" s="6" t="n"/>
      <c r="C44" s="6" t="n"/>
      <c r="D44" s="6" t="n"/>
      <c r="E44" s="7">
        <f>IF(OR(D44="",D44="N/A",C44=""),"",C44*IF(D44="Yes",1,IF(D44="Partial",0.5,0)))</f>
        <v/>
      </c>
      <c r="F44" s="8">
        <f>IF(OR(D44="",D44="N/A",C44=""),"",C44)</f>
        <v/>
      </c>
      <c r="G44" s="9">
        <f>IF(D44="No",IF(C44=3,"Critical",IF(C44=2,"Major","Minor")),IF(D44="Partial","Minor",""))</f>
        <v/>
      </c>
      <c r="H44" s="6" t="n"/>
    </row>
    <row r="45">
      <c r="A45" s="6" t="n"/>
      <c r="B45" s="6" t="n"/>
      <c r="C45" s="6" t="n"/>
      <c r="D45" s="6" t="n"/>
      <c r="E45" s="7">
        <f>IF(OR(D45="",D45="N/A",C45=""),"",C45*IF(D45="Yes",1,IF(D45="Partial",0.5,0)))</f>
        <v/>
      </c>
      <c r="F45" s="8">
        <f>IF(OR(D45="",D45="N/A",C45=""),"",C45)</f>
        <v/>
      </c>
      <c r="G45" s="9">
        <f>IF(D45="No",IF(C45=3,"Critical",IF(C45=2,"Major","Minor")),IF(D45="Partial","Minor",""))</f>
        <v/>
      </c>
      <c r="H45" s="6" t="n"/>
    </row>
    <row r="46">
      <c r="A46" s="6" t="n"/>
      <c r="B46" s="6" t="n"/>
      <c r="C46" s="6" t="n"/>
      <c r="D46" s="6" t="n"/>
      <c r="E46" s="7">
        <f>IF(OR(D46="",D46="N/A",C46=""),"",C46*IF(D46="Yes",1,IF(D46="Partial",0.5,0)))</f>
        <v/>
      </c>
      <c r="F46" s="8">
        <f>IF(OR(D46="",D46="N/A",C46=""),"",C46)</f>
        <v/>
      </c>
      <c r="G46" s="9">
        <f>IF(D46="No",IF(C46=3,"Critical",IF(C46=2,"Major","Minor")),IF(D46="Partial","Minor",""))</f>
        <v/>
      </c>
      <c r="H46" s="6" t="n"/>
    </row>
    <row r="47">
      <c r="A47" s="6" t="n"/>
      <c r="B47" s="6" t="n"/>
      <c r="C47" s="6" t="n"/>
      <c r="D47" s="6" t="n"/>
      <c r="E47" s="7">
        <f>IF(OR(D47="",D47="N/A",C47=""),"",C47*IF(D47="Yes",1,IF(D47="Partial",0.5,0)))</f>
        <v/>
      </c>
      <c r="F47" s="8">
        <f>IF(OR(D47="",D47="N/A",C47=""),"",C47)</f>
        <v/>
      </c>
      <c r="G47" s="9">
        <f>IF(D47="No",IF(C47=3,"Critical",IF(C47=2,"Major","Minor")),IF(D47="Partial","Minor",""))</f>
        <v/>
      </c>
      <c r="H47" s="6" t="n"/>
    </row>
    <row r="48">
      <c r="A48" s="6" t="n"/>
      <c r="B48" s="6" t="n"/>
      <c r="C48" s="6" t="n"/>
      <c r="D48" s="6" t="n"/>
      <c r="E48" s="7">
        <f>IF(OR(D48="",D48="N/A",C48=""),"",C48*IF(D48="Yes",1,IF(D48="Partial",0.5,0)))</f>
        <v/>
      </c>
      <c r="F48" s="8">
        <f>IF(OR(D48="",D48="N/A",C48=""),"",C48)</f>
        <v/>
      </c>
      <c r="G48" s="9">
        <f>IF(D48="No",IF(C48=3,"Critical",IF(C48=2,"Major","Minor")),IF(D48="Partial","Minor",""))</f>
        <v/>
      </c>
      <c r="H48" s="6" t="n"/>
    </row>
    <row r="49">
      <c r="A49" s="6" t="n"/>
      <c r="B49" s="6" t="n"/>
      <c r="C49" s="6" t="n"/>
      <c r="D49" s="6" t="n"/>
      <c r="E49" s="7">
        <f>IF(OR(D49="",D49="N/A",C49=""),"",C49*IF(D49="Yes",1,IF(D49="Partial",0.5,0)))</f>
        <v/>
      </c>
      <c r="F49" s="8">
        <f>IF(OR(D49="",D49="N/A",C49=""),"",C49)</f>
        <v/>
      </c>
      <c r="G49" s="9">
        <f>IF(D49="No",IF(C49=3,"Critical",IF(C49=2,"Major","Minor")),IF(D49="Partial","Minor",""))</f>
        <v/>
      </c>
      <c r="H49" s="6" t="n"/>
    </row>
    <row r="50">
      <c r="A50" s="6" t="n"/>
      <c r="B50" s="6" t="n"/>
      <c r="C50" s="6" t="n"/>
      <c r="D50" s="6" t="n"/>
      <c r="E50" s="7">
        <f>IF(OR(D50="",D50="N/A",C50=""),"",C50*IF(D50="Yes",1,IF(D50="Partial",0.5,0)))</f>
        <v/>
      </c>
      <c r="F50" s="8">
        <f>IF(OR(D50="",D50="N/A",C50=""),"",C50)</f>
        <v/>
      </c>
      <c r="G50" s="9">
        <f>IF(D50="No",IF(C50=3,"Critical",IF(C50=2,"Major","Minor")),IF(D50="Partial","Minor",""))</f>
        <v/>
      </c>
      <c r="H50" s="6" t="n"/>
    </row>
    <row r="51">
      <c r="A51" s="6" t="n"/>
      <c r="B51" s="6" t="n"/>
      <c r="C51" s="6" t="n"/>
      <c r="D51" s="6" t="n"/>
      <c r="E51" s="7">
        <f>IF(OR(D51="",D51="N/A",C51=""),"",C51*IF(D51="Yes",1,IF(D51="Partial",0.5,0)))</f>
        <v/>
      </c>
      <c r="F51" s="8">
        <f>IF(OR(D51="",D51="N/A",C51=""),"",C51)</f>
        <v/>
      </c>
      <c r="G51" s="9">
        <f>IF(D51="No",IF(C51=3,"Critical",IF(C51=2,"Major","Minor")),IF(D51="Partial","Minor",""))</f>
        <v/>
      </c>
      <c r="H51" s="6" t="n"/>
    </row>
    <row r="52">
      <c r="A52" s="6" t="n"/>
      <c r="B52" s="6" t="n"/>
      <c r="C52" s="6" t="n"/>
      <c r="D52" s="6" t="n"/>
      <c r="E52" s="7">
        <f>IF(OR(D52="",D52="N/A",C52=""),"",C52*IF(D52="Yes",1,IF(D52="Partial",0.5,0)))</f>
        <v/>
      </c>
      <c r="F52" s="8">
        <f>IF(OR(D52="",D52="N/A",C52=""),"",C52)</f>
        <v/>
      </c>
      <c r="G52" s="9">
        <f>IF(D52="No",IF(C52=3,"Critical",IF(C52=2,"Major","Minor")),IF(D52="Partial","Minor",""))</f>
        <v/>
      </c>
      <c r="H52" s="6" t="n"/>
    </row>
    <row r="53">
      <c r="A53" s="6" t="n"/>
      <c r="B53" s="6" t="n"/>
      <c r="C53" s="6" t="n"/>
      <c r="D53" s="6" t="n"/>
      <c r="E53" s="7">
        <f>IF(OR(D53="",D53="N/A",C53=""),"",C53*IF(D53="Yes",1,IF(D53="Partial",0.5,0)))</f>
        <v/>
      </c>
      <c r="F53" s="8">
        <f>IF(OR(D53="",D53="N/A",C53=""),"",C53)</f>
        <v/>
      </c>
      <c r="G53" s="9">
        <f>IF(D53="No",IF(C53=3,"Critical",IF(C53=2,"Major","Minor")),IF(D53="Partial","Minor",""))</f>
        <v/>
      </c>
      <c r="H53" s="6" t="n"/>
    </row>
    <row r="54">
      <c r="A54" s="6" t="n"/>
      <c r="B54" s="6" t="n"/>
      <c r="C54" s="6" t="n"/>
      <c r="D54" s="6" t="n"/>
      <c r="E54" s="7">
        <f>IF(OR(D54="",D54="N/A",C54=""),"",C54*IF(D54="Yes",1,IF(D54="Partial",0.5,0)))</f>
        <v/>
      </c>
      <c r="F54" s="8">
        <f>IF(OR(D54="",D54="N/A",C54=""),"",C54)</f>
        <v/>
      </c>
      <c r="G54" s="9">
        <f>IF(D54="No",IF(C54=3,"Critical",IF(C54=2,"Major","Minor")),IF(D54="Partial","Minor",""))</f>
        <v/>
      </c>
      <c r="H54" s="6" t="n"/>
    </row>
    <row r="55">
      <c r="A55" s="6" t="n"/>
      <c r="B55" s="6" t="n"/>
      <c r="C55" s="6" t="n"/>
      <c r="D55" s="6" t="n"/>
      <c r="E55" s="7">
        <f>IF(OR(D55="",D55="N/A",C55=""),"",C55*IF(D55="Yes",1,IF(D55="Partial",0.5,0)))</f>
        <v/>
      </c>
      <c r="F55" s="8">
        <f>IF(OR(D55="",D55="N/A",C55=""),"",C55)</f>
        <v/>
      </c>
      <c r="G55" s="9">
        <f>IF(D55="No",IF(C55=3,"Critical",IF(C55=2,"Major","Minor")),IF(D55="Partial","Minor",""))</f>
        <v/>
      </c>
      <c r="H55" s="6" t="n"/>
    </row>
    <row r="56">
      <c r="A56" s="6" t="n"/>
      <c r="B56" s="6" t="n"/>
      <c r="C56" s="6" t="n"/>
      <c r="D56" s="6" t="n"/>
      <c r="E56" s="7">
        <f>IF(OR(D56="",D56="N/A",C56=""),"",C56*IF(D56="Yes",1,IF(D56="Partial",0.5,0)))</f>
        <v/>
      </c>
      <c r="F56" s="8">
        <f>IF(OR(D56="",D56="N/A",C56=""),"",C56)</f>
        <v/>
      </c>
      <c r="G56" s="9">
        <f>IF(D56="No",IF(C56=3,"Critical",IF(C56=2,"Major","Minor")),IF(D56="Partial","Minor",""))</f>
        <v/>
      </c>
      <c r="H56" s="6" t="n"/>
    </row>
    <row r="57">
      <c r="A57" s="6" t="n"/>
      <c r="B57" s="6" t="n"/>
      <c r="C57" s="6" t="n"/>
      <c r="D57" s="6" t="n"/>
      <c r="E57" s="7">
        <f>IF(OR(D57="",D57="N/A",C57=""),"",C57*IF(D57="Yes",1,IF(D57="Partial",0.5,0)))</f>
        <v/>
      </c>
      <c r="F57" s="8">
        <f>IF(OR(D57="",D57="N/A",C57=""),"",C57)</f>
        <v/>
      </c>
      <c r="G57" s="9">
        <f>IF(D57="No",IF(C57=3,"Critical",IF(C57=2,"Major","Minor")),IF(D57="Partial","Minor",""))</f>
        <v/>
      </c>
      <c r="H57" s="6" t="n"/>
    </row>
    <row r="58">
      <c r="A58" s="6" t="n"/>
      <c r="B58" s="6" t="n"/>
      <c r="C58" s="6" t="n"/>
      <c r="D58" s="6" t="n"/>
      <c r="E58" s="7">
        <f>IF(OR(D58="",D58="N/A",C58=""),"",C58*IF(D58="Yes",1,IF(D58="Partial",0.5,0)))</f>
        <v/>
      </c>
      <c r="F58" s="8">
        <f>IF(OR(D58="",D58="N/A",C58=""),"",C58)</f>
        <v/>
      </c>
      <c r="G58" s="9">
        <f>IF(D58="No",IF(C58=3,"Critical",IF(C58=2,"Major","Minor")),IF(D58="Partial","Minor",""))</f>
        <v/>
      </c>
      <c r="H58" s="6" t="n"/>
    </row>
    <row r="59">
      <c r="A59" s="6" t="n"/>
      <c r="B59" s="6" t="n"/>
      <c r="C59" s="6" t="n"/>
      <c r="D59" s="6" t="n"/>
      <c r="E59" s="7">
        <f>IF(OR(D59="",D59="N/A",C59=""),"",C59*IF(D59="Yes",1,IF(D59="Partial",0.5,0)))</f>
        <v/>
      </c>
      <c r="F59" s="8">
        <f>IF(OR(D59="",D59="N/A",C59=""),"",C59)</f>
        <v/>
      </c>
      <c r="G59" s="9">
        <f>IF(D59="No",IF(C59=3,"Critical",IF(C59=2,"Major","Minor")),IF(D59="Partial","Minor",""))</f>
        <v/>
      </c>
      <c r="H59" s="6" t="n"/>
    </row>
    <row r="60">
      <c r="A60" s="6" t="n"/>
      <c r="B60" s="6" t="n"/>
      <c r="C60" s="6" t="n"/>
      <c r="D60" s="6" t="n"/>
      <c r="E60" s="7">
        <f>IF(OR(D60="",D60="N/A",C60=""),"",C60*IF(D60="Yes",1,IF(D60="Partial",0.5,0)))</f>
        <v/>
      </c>
      <c r="F60" s="8">
        <f>IF(OR(D60="",D60="N/A",C60=""),"",C60)</f>
        <v/>
      </c>
      <c r="G60" s="9">
        <f>IF(D60="No",IF(C60=3,"Critical",IF(C60=2,"Major","Minor")),IF(D60="Partial","Minor",""))</f>
        <v/>
      </c>
      <c r="H60" s="6" t="n"/>
    </row>
    <row r="61">
      <c r="A61" s="6" t="n"/>
      <c r="B61" s="6" t="n"/>
      <c r="C61" s="6" t="n"/>
      <c r="D61" s="6" t="n"/>
      <c r="E61" s="7">
        <f>IF(OR(D61="",D61="N/A",C61=""),"",C61*IF(D61="Yes",1,IF(D61="Partial",0.5,0)))</f>
        <v/>
      </c>
      <c r="F61" s="8">
        <f>IF(OR(D61="",D61="N/A",C61=""),"",C61)</f>
        <v/>
      </c>
      <c r="G61" s="9">
        <f>IF(D61="No",IF(C61=3,"Critical",IF(C61=2,"Major","Minor")),IF(D61="Partial","Minor",""))</f>
        <v/>
      </c>
      <c r="H61" s="6" t="n"/>
    </row>
    <row r="62">
      <c r="A62" s="6" t="n"/>
      <c r="B62" s="6" t="n"/>
      <c r="C62" s="6" t="n"/>
      <c r="D62" s="6" t="n"/>
      <c r="E62" s="7">
        <f>IF(OR(D62="",D62="N/A",C62=""),"",C62*IF(D62="Yes",1,IF(D62="Partial",0.5,0)))</f>
        <v/>
      </c>
      <c r="F62" s="8">
        <f>IF(OR(D62="",D62="N/A",C62=""),"",C62)</f>
        <v/>
      </c>
      <c r="G62" s="9">
        <f>IF(D62="No",IF(C62=3,"Critical",IF(C62=2,"Major","Minor")),IF(D62="Partial","Minor",""))</f>
        <v/>
      </c>
      <c r="H62" s="6" t="n"/>
    </row>
    <row r="63">
      <c r="A63" s="6" t="n"/>
      <c r="B63" s="6" t="n"/>
      <c r="C63" s="6" t="n"/>
      <c r="D63" s="6" t="n"/>
      <c r="E63" s="7">
        <f>IF(OR(D63="",D63="N/A",C63=""),"",C63*IF(D63="Yes",1,IF(D63="Partial",0.5,0)))</f>
        <v/>
      </c>
      <c r="F63" s="8">
        <f>IF(OR(D63="",D63="N/A",C63=""),"",C63)</f>
        <v/>
      </c>
      <c r="G63" s="9">
        <f>IF(D63="No",IF(C63=3,"Critical",IF(C63=2,"Major","Minor")),IF(D63="Partial","Minor",""))</f>
        <v/>
      </c>
      <c r="H63" s="6" t="n"/>
    </row>
    <row r="64">
      <c r="A64" s="6" t="n"/>
      <c r="B64" s="6" t="n"/>
      <c r="C64" s="6" t="n"/>
      <c r="D64" s="6" t="n"/>
      <c r="E64" s="7">
        <f>IF(OR(D64="",D64="N/A",C64=""),"",C64*IF(D64="Yes",1,IF(D64="Partial",0.5,0)))</f>
        <v/>
      </c>
      <c r="F64" s="8">
        <f>IF(OR(D64="",D64="N/A",C64=""),"",C64)</f>
        <v/>
      </c>
      <c r="G64" s="9">
        <f>IF(D64="No",IF(C64=3,"Critical",IF(C64=2,"Major","Minor")),IF(D64="Partial","Minor",""))</f>
        <v/>
      </c>
      <c r="H64" s="6" t="n"/>
    </row>
    <row r="65">
      <c r="A65" s="6" t="n"/>
      <c r="B65" s="6" t="n"/>
      <c r="C65" s="6" t="n"/>
      <c r="D65" s="6" t="n"/>
      <c r="E65" s="7">
        <f>IF(OR(D65="",D65="N/A",C65=""),"",C65*IF(D65="Yes",1,IF(D65="Partial",0.5,0)))</f>
        <v/>
      </c>
      <c r="F65" s="8">
        <f>IF(OR(D65="",D65="N/A",C65=""),"",C65)</f>
        <v/>
      </c>
      <c r="G65" s="9">
        <f>IF(D65="No",IF(C65=3,"Critical",IF(C65=2,"Major","Minor")),IF(D65="Partial","Minor",""))</f>
        <v/>
      </c>
      <c r="H65" s="6" t="n"/>
    </row>
    <row r="66">
      <c r="A66" s="6" t="n"/>
      <c r="B66" s="6" t="n"/>
      <c r="C66" s="6" t="n"/>
      <c r="D66" s="6" t="n"/>
      <c r="E66" s="7">
        <f>IF(OR(D66="",D66="N/A",C66=""),"",C66*IF(D66="Yes",1,IF(D66="Partial",0.5,0)))</f>
        <v/>
      </c>
      <c r="F66" s="8">
        <f>IF(OR(D66="",D66="N/A",C66=""),"",C66)</f>
        <v/>
      </c>
      <c r="G66" s="9">
        <f>IF(D66="No",IF(C66=3,"Critical",IF(C66=2,"Major","Minor")),IF(D66="Partial","Minor",""))</f>
        <v/>
      </c>
      <c r="H66" s="6" t="n"/>
    </row>
    <row r="67">
      <c r="A67" s="6" t="n"/>
      <c r="B67" s="6" t="n"/>
      <c r="C67" s="6" t="n"/>
      <c r="D67" s="6" t="n"/>
      <c r="E67" s="7">
        <f>IF(OR(D67="",D67="N/A",C67=""),"",C67*IF(D67="Yes",1,IF(D67="Partial",0.5,0)))</f>
        <v/>
      </c>
      <c r="F67" s="8">
        <f>IF(OR(D67="",D67="N/A",C67=""),"",C67)</f>
        <v/>
      </c>
      <c r="G67" s="9">
        <f>IF(D67="No",IF(C67=3,"Critical",IF(C67=2,"Major","Minor")),IF(D67="Partial","Minor",""))</f>
        <v/>
      </c>
      <c r="H67" s="6" t="n"/>
    </row>
    <row r="68">
      <c r="A68" s="6" t="n"/>
      <c r="B68" s="6" t="n"/>
      <c r="C68" s="6" t="n"/>
      <c r="D68" s="6" t="n"/>
      <c r="E68" s="7">
        <f>IF(OR(D68="",D68="N/A",C68=""),"",C68*IF(D68="Yes",1,IF(D68="Partial",0.5,0)))</f>
        <v/>
      </c>
      <c r="F68" s="8">
        <f>IF(OR(D68="",D68="N/A",C68=""),"",C68)</f>
        <v/>
      </c>
      <c r="G68" s="9">
        <f>IF(D68="No",IF(C68=3,"Critical",IF(C68=2,"Major","Minor")),IF(D68="Partial","Minor",""))</f>
        <v/>
      </c>
      <c r="H68" s="6" t="n"/>
    </row>
    <row r="69">
      <c r="A69" s="6" t="n"/>
      <c r="B69" s="6" t="n"/>
      <c r="C69" s="6" t="n"/>
      <c r="D69" s="6" t="n"/>
      <c r="E69" s="7">
        <f>IF(OR(D69="",D69="N/A",C69=""),"",C69*IF(D69="Yes",1,IF(D69="Partial",0.5,0)))</f>
        <v/>
      </c>
      <c r="F69" s="8">
        <f>IF(OR(D69="",D69="N/A",C69=""),"",C69)</f>
        <v/>
      </c>
      <c r="G69" s="9">
        <f>IF(D69="No",IF(C69=3,"Critical",IF(C69=2,"Major","Minor")),IF(D69="Partial","Minor",""))</f>
        <v/>
      </c>
      <c r="H69" s="6" t="n"/>
    </row>
    <row r="70">
      <c r="A70" s="6" t="n"/>
      <c r="B70" s="6" t="n"/>
      <c r="C70" s="6" t="n"/>
      <c r="D70" s="6" t="n"/>
      <c r="E70" s="7">
        <f>IF(OR(D70="",D70="N/A",C70=""),"",C70*IF(D70="Yes",1,IF(D70="Partial",0.5,0)))</f>
        <v/>
      </c>
      <c r="F70" s="8">
        <f>IF(OR(D70="",D70="N/A",C70=""),"",C70)</f>
        <v/>
      </c>
      <c r="G70" s="9">
        <f>IF(D70="No",IF(C70=3,"Critical",IF(C70=2,"Major","Minor")),IF(D70="Partial","Minor",""))</f>
        <v/>
      </c>
      <c r="H70" s="6" t="n"/>
    </row>
    <row r="71">
      <c r="A71" s="6" t="n"/>
      <c r="B71" s="6" t="n"/>
      <c r="C71" s="6" t="n"/>
      <c r="D71" s="6" t="n"/>
      <c r="E71" s="7">
        <f>IF(OR(D71="",D71="N/A",C71=""),"",C71*IF(D71="Yes",1,IF(D71="Partial",0.5,0)))</f>
        <v/>
      </c>
      <c r="F71" s="8">
        <f>IF(OR(D71="",D71="N/A",C71=""),"",C71)</f>
        <v/>
      </c>
      <c r="G71" s="9">
        <f>IF(D71="No",IF(C71=3,"Critical",IF(C71=2,"Major","Minor")),IF(D71="Partial","Minor",""))</f>
        <v/>
      </c>
      <c r="H71" s="6" t="n"/>
    </row>
    <row r="72">
      <c r="A72" s="6" t="n"/>
      <c r="B72" s="6" t="n"/>
      <c r="C72" s="6" t="n"/>
      <c r="D72" s="6" t="n"/>
      <c r="E72" s="7">
        <f>IF(OR(D72="",D72="N/A",C72=""),"",C72*IF(D72="Yes",1,IF(D72="Partial",0.5,0)))</f>
        <v/>
      </c>
      <c r="F72" s="8">
        <f>IF(OR(D72="",D72="N/A",C72=""),"",C72)</f>
        <v/>
      </c>
      <c r="G72" s="9">
        <f>IF(D72="No",IF(C72=3,"Critical",IF(C72=2,"Major","Minor")),IF(D72="Partial","Minor",""))</f>
        <v/>
      </c>
      <c r="H72" s="6" t="n"/>
    </row>
    <row r="73">
      <c r="A73" s="6" t="n"/>
      <c r="B73" s="6" t="n"/>
      <c r="C73" s="6" t="n"/>
      <c r="D73" s="6" t="n"/>
      <c r="E73" s="7">
        <f>IF(OR(D73="",D73="N/A",C73=""),"",C73*IF(D73="Yes",1,IF(D73="Partial",0.5,0)))</f>
        <v/>
      </c>
      <c r="F73" s="8">
        <f>IF(OR(D73="",D73="N/A",C73=""),"",C73)</f>
        <v/>
      </c>
      <c r="G73" s="9">
        <f>IF(D73="No",IF(C73=3,"Critical",IF(C73=2,"Major","Minor")),IF(D73="Partial","Minor",""))</f>
        <v/>
      </c>
      <c r="H73" s="6" t="n"/>
    </row>
    <row r="74">
      <c r="A74" s="6" t="n"/>
      <c r="B74" s="6" t="n"/>
      <c r="C74" s="6" t="n"/>
      <c r="D74" s="6" t="n"/>
      <c r="E74" s="7">
        <f>IF(OR(D74="",D74="N/A",C74=""),"",C74*IF(D74="Yes",1,IF(D74="Partial",0.5,0)))</f>
        <v/>
      </c>
      <c r="F74" s="8">
        <f>IF(OR(D74="",D74="N/A",C74=""),"",C74)</f>
        <v/>
      </c>
      <c r="G74" s="9">
        <f>IF(D74="No",IF(C74=3,"Critical",IF(C74=2,"Major","Minor")),IF(D74="Partial","Minor",""))</f>
        <v/>
      </c>
      <c r="H74" s="6" t="n"/>
    </row>
    <row r="75">
      <c r="A75" s="6" t="n"/>
      <c r="B75" s="6" t="n"/>
      <c r="C75" s="6" t="n"/>
      <c r="D75" s="6" t="n"/>
      <c r="E75" s="7">
        <f>IF(OR(D75="",D75="N/A",C75=""),"",C75*IF(D75="Yes",1,IF(D75="Partial",0.5,0)))</f>
        <v/>
      </c>
      <c r="F75" s="8">
        <f>IF(OR(D75="",D75="N/A",C75=""),"",C75)</f>
        <v/>
      </c>
      <c r="G75" s="9">
        <f>IF(D75="No",IF(C75=3,"Critical",IF(C75=2,"Major","Minor")),IF(D75="Partial","Minor",""))</f>
        <v/>
      </c>
      <c r="H75" s="6" t="n"/>
    </row>
    <row r="76">
      <c r="A76" s="6" t="n"/>
      <c r="B76" s="6" t="n"/>
      <c r="C76" s="6" t="n"/>
      <c r="D76" s="6" t="n"/>
      <c r="E76" s="7">
        <f>IF(OR(D76="",D76="N/A",C76=""),"",C76*IF(D76="Yes",1,IF(D76="Partial",0.5,0)))</f>
        <v/>
      </c>
      <c r="F76" s="8">
        <f>IF(OR(D76="",D76="N/A",C76=""),"",C76)</f>
        <v/>
      </c>
      <c r="G76" s="9">
        <f>IF(D76="No",IF(C76=3,"Critical",IF(C76=2,"Major","Minor")),IF(D76="Partial","Minor",""))</f>
        <v/>
      </c>
      <c r="H76" s="6" t="n"/>
    </row>
    <row r="77">
      <c r="A77" s="6" t="n"/>
      <c r="B77" s="6" t="n"/>
      <c r="C77" s="6" t="n"/>
      <c r="D77" s="6" t="n"/>
      <c r="E77" s="7">
        <f>IF(OR(D77="",D77="N/A",C77=""),"",C77*IF(D77="Yes",1,IF(D77="Partial",0.5,0)))</f>
        <v/>
      </c>
      <c r="F77" s="8">
        <f>IF(OR(D77="",D77="N/A",C77=""),"",C77)</f>
        <v/>
      </c>
      <c r="G77" s="9">
        <f>IF(D77="No",IF(C77=3,"Critical",IF(C77=2,"Major","Minor")),IF(D77="Partial","Minor",""))</f>
        <v/>
      </c>
      <c r="H77" s="6" t="n"/>
    </row>
    <row r="78">
      <c r="A78" s="6" t="n"/>
      <c r="B78" s="6" t="n"/>
      <c r="C78" s="6" t="n"/>
      <c r="D78" s="6" t="n"/>
      <c r="E78" s="7">
        <f>IF(OR(D78="",D78="N/A",C78=""),"",C78*IF(D78="Yes",1,IF(D78="Partial",0.5,0)))</f>
        <v/>
      </c>
      <c r="F78" s="8">
        <f>IF(OR(D78="",D78="N/A",C78=""),"",C78)</f>
        <v/>
      </c>
      <c r="G78" s="9">
        <f>IF(D78="No",IF(C78=3,"Critical",IF(C78=2,"Major","Minor")),IF(D78="Partial","Minor",""))</f>
        <v/>
      </c>
      <c r="H78" s="6" t="n"/>
    </row>
    <row r="79">
      <c r="A79" s="6" t="n"/>
      <c r="B79" s="6" t="n"/>
      <c r="C79" s="6" t="n"/>
      <c r="D79" s="6" t="n"/>
      <c r="E79" s="7">
        <f>IF(OR(D79="",D79="N/A",C79=""),"",C79*IF(D79="Yes",1,IF(D79="Partial",0.5,0)))</f>
        <v/>
      </c>
      <c r="F79" s="8">
        <f>IF(OR(D79="",D79="N/A",C79=""),"",C79)</f>
        <v/>
      </c>
      <c r="G79" s="9">
        <f>IF(D79="No",IF(C79=3,"Critical",IF(C79=2,"Major","Minor")),IF(D79="Partial","Minor",""))</f>
        <v/>
      </c>
      <c r="H79" s="6" t="n"/>
    </row>
    <row r="80">
      <c r="A80" s="6" t="n"/>
      <c r="B80" s="6" t="n"/>
      <c r="C80" s="6" t="n"/>
      <c r="D80" s="6" t="n"/>
      <c r="E80" s="7">
        <f>IF(OR(D80="",D80="N/A",C80=""),"",C80*IF(D80="Yes",1,IF(D80="Partial",0.5,0)))</f>
        <v/>
      </c>
      <c r="F80" s="8">
        <f>IF(OR(D80="",D80="N/A",C80=""),"",C80)</f>
        <v/>
      </c>
      <c r="G80" s="9">
        <f>IF(D80="No",IF(C80=3,"Critical",IF(C80=2,"Major","Minor")),IF(D80="Partial","Minor",""))</f>
        <v/>
      </c>
      <c r="H80" s="6" t="n"/>
    </row>
    <row r="81">
      <c r="A81" s="6" t="n"/>
      <c r="B81" s="6" t="n"/>
      <c r="C81" s="6" t="n"/>
      <c r="D81" s="6" t="n"/>
      <c r="E81" s="7">
        <f>IF(OR(D81="",D81="N/A",C81=""),"",C81*IF(D81="Yes",1,IF(D81="Partial",0.5,0)))</f>
        <v/>
      </c>
      <c r="F81" s="8">
        <f>IF(OR(D81="",D81="N/A",C81=""),"",C81)</f>
        <v/>
      </c>
      <c r="G81" s="9">
        <f>IF(D81="No",IF(C81=3,"Critical",IF(C81=2,"Major","Minor")),IF(D81="Partial","Minor",""))</f>
        <v/>
      </c>
      <c r="H81" s="6" t="n"/>
    </row>
    <row r="82">
      <c r="A82" s="6" t="n"/>
      <c r="B82" s="6" t="n"/>
      <c r="C82" s="6" t="n"/>
      <c r="D82" s="6" t="n"/>
      <c r="E82" s="7">
        <f>IF(OR(D82="",D82="N/A",C82=""),"",C82*IF(D82="Yes",1,IF(D82="Partial",0.5,0)))</f>
        <v/>
      </c>
      <c r="F82" s="8">
        <f>IF(OR(D82="",D82="N/A",C82=""),"",C82)</f>
        <v/>
      </c>
      <c r="G82" s="9">
        <f>IF(D82="No",IF(C82=3,"Critical",IF(C82=2,"Major","Minor")),IF(D82="Partial","Minor",""))</f>
        <v/>
      </c>
      <c r="H82" s="6" t="n"/>
    </row>
    <row r="83">
      <c r="A83" s="6" t="n"/>
      <c r="B83" s="6" t="n"/>
      <c r="C83" s="6" t="n"/>
      <c r="D83" s="6" t="n"/>
      <c r="E83" s="7">
        <f>IF(OR(D83="",D83="N/A",C83=""),"",C83*IF(D83="Yes",1,IF(D83="Partial",0.5,0)))</f>
        <v/>
      </c>
      <c r="F83" s="8">
        <f>IF(OR(D83="",D83="N/A",C83=""),"",C83)</f>
        <v/>
      </c>
      <c r="G83" s="9">
        <f>IF(D83="No",IF(C83=3,"Critical",IF(C83=2,"Major","Minor")),IF(D83="Partial","Minor",""))</f>
        <v/>
      </c>
      <c r="H83" s="6" t="n"/>
    </row>
    <row r="84">
      <c r="A84" s="6" t="n"/>
      <c r="B84" s="6" t="n"/>
      <c r="C84" s="6" t="n"/>
      <c r="D84" s="6" t="n"/>
      <c r="E84" s="7">
        <f>IF(OR(D84="",D84="N/A",C84=""),"",C84*IF(D84="Yes",1,IF(D84="Partial",0.5,0)))</f>
        <v/>
      </c>
      <c r="F84" s="8">
        <f>IF(OR(D84="",D84="N/A",C84=""),"",C84)</f>
        <v/>
      </c>
      <c r="G84" s="9">
        <f>IF(D84="No",IF(C84=3,"Critical",IF(C84=2,"Major","Minor")),IF(D84="Partial","Minor",""))</f>
        <v/>
      </c>
      <c r="H84" s="6" t="n"/>
    </row>
    <row r="85">
      <c r="A85" s="6" t="n"/>
      <c r="B85" s="6" t="n"/>
      <c r="C85" s="6" t="n"/>
      <c r="D85" s="6" t="n"/>
      <c r="E85" s="7">
        <f>IF(OR(D85="",D85="N/A",C85=""),"",C85*IF(D85="Yes",1,IF(D85="Partial",0.5,0)))</f>
        <v/>
      </c>
      <c r="F85" s="8">
        <f>IF(OR(D85="",D85="N/A",C85=""),"",C85)</f>
        <v/>
      </c>
      <c r="G85" s="9">
        <f>IF(D85="No",IF(C85=3,"Critical",IF(C85=2,"Major","Minor")),IF(D85="Partial","Minor",""))</f>
        <v/>
      </c>
      <c r="H85" s="6" t="n"/>
    </row>
    <row r="86">
      <c r="A86" s="6" t="n"/>
      <c r="B86" s="6" t="n"/>
      <c r="C86" s="6" t="n"/>
      <c r="D86" s="6" t="n"/>
      <c r="E86" s="7">
        <f>IF(OR(D86="",D86="N/A",C86=""),"",C86*IF(D86="Yes",1,IF(D86="Partial",0.5,0)))</f>
        <v/>
      </c>
      <c r="F86" s="8">
        <f>IF(OR(D86="",D86="N/A",C86=""),"",C86)</f>
        <v/>
      </c>
      <c r="G86" s="9">
        <f>IF(D86="No",IF(C86=3,"Critical",IF(C86=2,"Major","Minor")),IF(D86="Partial","Minor",""))</f>
        <v/>
      </c>
      <c r="H86" s="6" t="n"/>
    </row>
    <row r="87">
      <c r="A87" s="6" t="n"/>
      <c r="B87" s="6" t="n"/>
      <c r="C87" s="6" t="n"/>
      <c r="D87" s="6" t="n"/>
      <c r="E87" s="7">
        <f>IF(OR(D87="",D87="N/A",C87=""),"",C87*IF(D87="Yes",1,IF(D87="Partial",0.5,0)))</f>
        <v/>
      </c>
      <c r="F87" s="8">
        <f>IF(OR(D87="",D87="N/A",C87=""),"",C87)</f>
        <v/>
      </c>
      <c r="G87" s="9">
        <f>IF(D87="No",IF(C87=3,"Critical",IF(C87=2,"Major","Minor")),IF(D87="Partial","Minor",""))</f>
        <v/>
      </c>
      <c r="H87" s="6" t="n"/>
    </row>
    <row r="88">
      <c r="A88" s="6" t="n"/>
      <c r="B88" s="6" t="n"/>
      <c r="C88" s="6" t="n"/>
      <c r="D88" s="6" t="n"/>
      <c r="E88" s="7">
        <f>IF(OR(D88="",D88="N/A",C88=""),"",C88*IF(D88="Yes",1,IF(D88="Partial",0.5,0)))</f>
        <v/>
      </c>
      <c r="F88" s="8">
        <f>IF(OR(D88="",D88="N/A",C88=""),"",C88)</f>
        <v/>
      </c>
      <c r="G88" s="9">
        <f>IF(D88="No",IF(C88=3,"Critical",IF(C88=2,"Major","Minor")),IF(D88="Partial","Minor",""))</f>
        <v/>
      </c>
      <c r="H88" s="6" t="n"/>
    </row>
    <row r="89">
      <c r="A89" s="6" t="n"/>
      <c r="B89" s="6" t="n"/>
      <c r="C89" s="6" t="n"/>
      <c r="D89" s="6" t="n"/>
      <c r="E89" s="7">
        <f>IF(OR(D89="",D89="N/A",C89=""),"",C89*IF(D89="Yes",1,IF(D89="Partial",0.5,0)))</f>
        <v/>
      </c>
      <c r="F89" s="8">
        <f>IF(OR(D89="",D89="N/A",C89=""),"",C89)</f>
        <v/>
      </c>
      <c r="G89" s="9">
        <f>IF(D89="No",IF(C89=3,"Critical",IF(C89=2,"Major","Minor")),IF(D89="Partial","Minor",""))</f>
        <v/>
      </c>
      <c r="H89" s="6" t="n"/>
    </row>
    <row r="90">
      <c r="A90" s="6" t="n"/>
      <c r="B90" s="6" t="n"/>
      <c r="C90" s="6" t="n"/>
      <c r="D90" s="6" t="n"/>
      <c r="E90" s="7">
        <f>IF(OR(D90="",D90="N/A",C90=""),"",C90*IF(D90="Yes",1,IF(D90="Partial",0.5,0)))</f>
        <v/>
      </c>
      <c r="F90" s="8">
        <f>IF(OR(D90="",D90="N/A",C90=""),"",C90)</f>
        <v/>
      </c>
      <c r="G90" s="9">
        <f>IF(D90="No",IF(C90=3,"Critical",IF(C90=2,"Major","Minor")),IF(D90="Partial","Minor",""))</f>
        <v/>
      </c>
      <c r="H90" s="6" t="n"/>
    </row>
    <row r="91">
      <c r="A91" s="6" t="n"/>
      <c r="B91" s="6" t="n"/>
      <c r="C91" s="6" t="n"/>
      <c r="D91" s="6" t="n"/>
      <c r="E91" s="7">
        <f>IF(OR(D91="",D91="N/A",C91=""),"",C91*IF(D91="Yes",1,IF(D91="Partial",0.5,0)))</f>
        <v/>
      </c>
      <c r="F91" s="8">
        <f>IF(OR(D91="",D91="N/A",C91=""),"",C91)</f>
        <v/>
      </c>
      <c r="G91" s="9">
        <f>IF(D91="No",IF(C91=3,"Critical",IF(C91=2,"Major","Minor")),IF(D91="Partial","Minor",""))</f>
        <v/>
      </c>
      <c r="H91" s="6" t="n"/>
    </row>
    <row r="92">
      <c r="A92" s="6" t="n"/>
      <c r="B92" s="6" t="n"/>
      <c r="C92" s="6" t="n"/>
      <c r="D92" s="6" t="n"/>
      <c r="E92" s="7">
        <f>IF(OR(D92="",D92="N/A",C92=""),"",C92*IF(D92="Yes",1,IF(D92="Partial",0.5,0)))</f>
        <v/>
      </c>
      <c r="F92" s="8">
        <f>IF(OR(D92="",D92="N/A",C92=""),"",C92)</f>
        <v/>
      </c>
      <c r="G92" s="9">
        <f>IF(D92="No",IF(C92=3,"Critical",IF(C92=2,"Major","Minor")),IF(D92="Partial","Minor",""))</f>
        <v/>
      </c>
      <c r="H92" s="6" t="n"/>
    </row>
    <row r="93">
      <c r="A93" s="6" t="n"/>
      <c r="B93" s="6" t="n"/>
      <c r="C93" s="6" t="n"/>
      <c r="D93" s="6" t="n"/>
      <c r="E93" s="7">
        <f>IF(OR(D93="",D93="N/A",C93=""),"",C93*IF(D93="Yes",1,IF(D93="Partial",0.5,0)))</f>
        <v/>
      </c>
      <c r="F93" s="8">
        <f>IF(OR(D93="",D93="N/A",C93=""),"",C93)</f>
        <v/>
      </c>
      <c r="G93" s="9">
        <f>IF(D93="No",IF(C93=3,"Critical",IF(C93=2,"Major","Minor")),IF(D93="Partial","Minor",""))</f>
        <v/>
      </c>
      <c r="H93" s="6" t="n"/>
    </row>
    <row r="94">
      <c r="A94" s="6" t="n"/>
      <c r="B94" s="6" t="n"/>
      <c r="C94" s="6" t="n"/>
      <c r="D94" s="6" t="n"/>
      <c r="E94" s="7">
        <f>IF(OR(D94="",D94="N/A",C94=""),"",C94*IF(D94="Yes",1,IF(D94="Partial",0.5,0)))</f>
        <v/>
      </c>
      <c r="F94" s="8">
        <f>IF(OR(D94="",D94="N/A",C94=""),"",C94)</f>
        <v/>
      </c>
      <c r="G94" s="9">
        <f>IF(D94="No",IF(C94=3,"Critical",IF(C94=2,"Major","Minor")),IF(D94="Partial","Minor",""))</f>
        <v/>
      </c>
      <c r="H94" s="6" t="n"/>
    </row>
    <row r="95">
      <c r="A95" s="6" t="n"/>
      <c r="B95" s="6" t="n"/>
      <c r="C95" s="6" t="n"/>
      <c r="D95" s="6" t="n"/>
      <c r="E95" s="7">
        <f>IF(OR(D95="",D95="N/A",C95=""),"",C95*IF(D95="Yes",1,IF(D95="Partial",0.5,0)))</f>
        <v/>
      </c>
      <c r="F95" s="8">
        <f>IF(OR(D95="",D95="N/A",C95=""),"",C95)</f>
        <v/>
      </c>
      <c r="G95" s="9">
        <f>IF(D95="No",IF(C95=3,"Critical",IF(C95=2,"Major","Minor")),IF(D95="Partial","Minor",""))</f>
        <v/>
      </c>
      <c r="H95" s="6" t="n"/>
    </row>
    <row r="96">
      <c r="A96" s="6" t="n"/>
      <c r="B96" s="6" t="n"/>
      <c r="C96" s="6" t="n"/>
      <c r="D96" s="6" t="n"/>
      <c r="E96" s="7">
        <f>IF(OR(D96="",D96="N/A",C96=""),"",C96*IF(D96="Yes",1,IF(D96="Partial",0.5,0)))</f>
        <v/>
      </c>
      <c r="F96" s="8">
        <f>IF(OR(D96="",D96="N/A",C96=""),"",C96)</f>
        <v/>
      </c>
      <c r="G96" s="9">
        <f>IF(D96="No",IF(C96=3,"Critical",IF(C96=2,"Major","Minor")),IF(D96="Partial","Minor",""))</f>
        <v/>
      </c>
      <c r="H96" s="6" t="n"/>
    </row>
    <row r="97">
      <c r="A97" s="6" t="n"/>
      <c r="B97" s="6" t="n"/>
      <c r="C97" s="6" t="n"/>
      <c r="D97" s="6" t="n"/>
      <c r="E97" s="7">
        <f>IF(OR(D97="",D97="N/A",C97=""),"",C97*IF(D97="Yes",1,IF(D97="Partial",0.5,0)))</f>
        <v/>
      </c>
      <c r="F97" s="8">
        <f>IF(OR(D97="",D97="N/A",C97=""),"",C97)</f>
        <v/>
      </c>
      <c r="G97" s="9">
        <f>IF(D97="No",IF(C97=3,"Critical",IF(C97=2,"Major","Minor")),IF(D97="Partial","Minor",""))</f>
        <v/>
      </c>
      <c r="H97" s="6" t="n"/>
    </row>
    <row r="98">
      <c r="A98" s="6" t="n"/>
      <c r="B98" s="6" t="n"/>
      <c r="C98" s="6" t="n"/>
      <c r="D98" s="6" t="n"/>
      <c r="E98" s="7">
        <f>IF(OR(D98="",D98="N/A",C98=""),"",C98*IF(D98="Yes",1,IF(D98="Partial",0.5,0)))</f>
        <v/>
      </c>
      <c r="F98" s="8">
        <f>IF(OR(D98="",D98="N/A",C98=""),"",C98)</f>
        <v/>
      </c>
      <c r="G98" s="9">
        <f>IF(D98="No",IF(C98=3,"Critical",IF(C98=2,"Major","Minor")),IF(D98="Partial","Minor",""))</f>
        <v/>
      </c>
      <c r="H98" s="6" t="n"/>
    </row>
    <row r="99">
      <c r="A99" s="6" t="n"/>
      <c r="B99" s="6" t="n"/>
      <c r="C99" s="6" t="n"/>
      <c r="D99" s="6" t="n"/>
      <c r="E99" s="7">
        <f>IF(OR(D99="",D99="N/A",C99=""),"",C99*IF(D99="Yes",1,IF(D99="Partial",0.5,0)))</f>
        <v/>
      </c>
      <c r="F99" s="8">
        <f>IF(OR(D99="",D99="N/A",C99=""),"",C99)</f>
        <v/>
      </c>
      <c r="G99" s="9">
        <f>IF(D99="No",IF(C99=3,"Critical",IF(C99=2,"Major","Minor")),IF(D99="Partial","Minor",""))</f>
        <v/>
      </c>
      <c r="H99" s="6" t="n"/>
    </row>
    <row r="100">
      <c r="A100" s="6" t="n"/>
      <c r="B100" s="6" t="n"/>
      <c r="C100" s="6" t="n"/>
      <c r="D100" s="6" t="n"/>
      <c r="E100" s="7">
        <f>IF(OR(D100="",D100="N/A",C100=""),"",C100*IF(D100="Yes",1,IF(D100="Partial",0.5,0)))</f>
        <v/>
      </c>
      <c r="F100" s="8">
        <f>IF(OR(D100="",D100="N/A",C100=""),"",C100)</f>
        <v/>
      </c>
      <c r="G100" s="9">
        <f>IF(D100="No",IF(C100=3,"Critical",IF(C100=2,"Major","Minor")),IF(D100="Partial","Minor",""))</f>
        <v/>
      </c>
      <c r="H100" s="6" t="n"/>
    </row>
    <row r="101">
      <c r="A101" s="6" t="n"/>
      <c r="B101" s="6" t="n"/>
      <c r="C101" s="6" t="n"/>
      <c r="D101" s="6" t="n"/>
      <c r="E101" s="7">
        <f>IF(OR(D101="",D101="N/A",C101=""),"",C101*IF(D101="Yes",1,IF(D101="Partial",0.5,0)))</f>
        <v/>
      </c>
      <c r="F101" s="8">
        <f>IF(OR(D101="",D101="N/A",C101=""),"",C101)</f>
        <v/>
      </c>
      <c r="G101" s="9">
        <f>IF(D101="No",IF(C101=3,"Critical",IF(C101=2,"Major","Minor")),IF(D101="Partial","Minor",""))</f>
        <v/>
      </c>
      <c r="H101" s="6" t="n"/>
    </row>
    <row r="102">
      <c r="A102" s="6" t="n"/>
      <c r="B102" s="6" t="n"/>
      <c r="C102" s="6" t="n"/>
      <c r="D102" s="6" t="n"/>
      <c r="E102" s="7">
        <f>IF(OR(D102="",D102="N/A",C102=""),"",C102*IF(D102="Yes",1,IF(D102="Partial",0.5,0)))</f>
        <v/>
      </c>
      <c r="F102" s="8">
        <f>IF(OR(D102="",D102="N/A",C102=""),"",C102)</f>
        <v/>
      </c>
      <c r="G102" s="9">
        <f>IF(D102="No",IF(C102=3,"Critical",IF(C102=2,"Major","Minor")),IF(D102="Partial","Minor",""))</f>
        <v/>
      </c>
      <c r="H102" s="6" t="n"/>
    </row>
    <row r="103">
      <c r="A103" s="6" t="n"/>
      <c r="B103" s="6" t="n"/>
      <c r="C103" s="6" t="n"/>
      <c r="D103" s="6" t="n"/>
      <c r="E103" s="7">
        <f>IF(OR(D103="",D103="N/A",C103=""),"",C103*IF(D103="Yes",1,IF(D103="Partial",0.5,0)))</f>
        <v/>
      </c>
      <c r="F103" s="8">
        <f>IF(OR(D103="",D103="N/A",C103=""),"",C103)</f>
        <v/>
      </c>
      <c r="G103" s="9">
        <f>IF(D103="No",IF(C103=3,"Critical",IF(C103=2,"Major","Minor")),IF(D103="Partial","Minor",""))</f>
        <v/>
      </c>
      <c r="H103" s="6" t="n"/>
    </row>
    <row r="104">
      <c r="A104" s="6" t="n"/>
      <c r="B104" s="6" t="n"/>
      <c r="C104" s="6" t="n"/>
      <c r="D104" s="6" t="n"/>
      <c r="E104" s="7">
        <f>IF(OR(D104="",D104="N/A",C104=""),"",C104*IF(D104="Yes",1,IF(D104="Partial",0.5,0)))</f>
        <v/>
      </c>
      <c r="F104" s="8">
        <f>IF(OR(D104="",D104="N/A",C104=""),"",C104)</f>
        <v/>
      </c>
      <c r="G104" s="9">
        <f>IF(D104="No",IF(C104=3,"Critical",IF(C104=2,"Major","Minor")),IF(D104="Partial","Minor",""))</f>
        <v/>
      </c>
      <c r="H104" s="6" t="n"/>
    </row>
  </sheetData>
  <conditionalFormatting sqref="G5:G104">
    <cfRule type="cellIs" priority="1" operator="equal" dxfId="0">
      <formula>"Critical"</formula>
    </cfRule>
    <cfRule type="cellIs" priority="2" operator="equal" dxfId="1">
      <formula>"Major"</formula>
    </cfRule>
    <cfRule type="cellIs" priority="3" operator="equal" dxfId="2">
      <formula>"Minor"</formula>
    </cfRule>
  </conditionalFormatting>
  <dataValidations count="2">
    <dataValidation sqref="C5:C104" showDropDown="0" showInputMessage="0" showErrorMessage="1" allowBlank="1" errorTitle="Invalid entry" error="Pick a value from the list." type="list">
      <formula1>"1,2,3"</formula1>
    </dataValidation>
    <dataValidation sqref="D5:D104" showDropDown="0" showInputMessage="0" showErrorMessage="1" allowBlank="1" errorTitle="Invalid entry" error="Pick a value from the list." type="list">
      <formula1>"Yes,Partial,No,N/A"</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46" customWidth="1" min="1" max="1"/>
    <col width="16" customWidth="1" min="2" max="2"/>
    <col width="10" customWidth="1" min="3" max="3"/>
    <col width="10" customWidth="1" min="4" max="4"/>
    <col width="18" customWidth="1" min="5" max="5"/>
  </cols>
  <sheetData>
    <row r="1">
      <c r="A1" s="1" t="inlineStr">
        <is>
          <t>SCORES</t>
        </is>
      </c>
    </row>
    <row r="2">
      <c r="A2" s="4" t="inlineStr">
        <is>
          <t>Weighted score by category and overall, from the Checklist.</t>
        </is>
      </c>
    </row>
    <row r="3">
      <c r="A3" s="10" t="inlineStr">
        <is>
          <t>Audit date</t>
        </is>
      </c>
      <c r="B3" s="11" t="n">
        <v>46300</v>
      </c>
    </row>
    <row r="4">
      <c r="A4" s="10" t="inlineStr">
        <is>
          <t>Auditor</t>
        </is>
      </c>
      <c r="B4" s="12" t="inlineStr">
        <is>
          <t>Safety coordinator</t>
        </is>
      </c>
    </row>
    <row r="6" ht="32" customHeight="1">
      <c r="A6" s="5" t="inlineStr">
        <is>
          <t>Category</t>
        </is>
      </c>
      <c r="B6" s="5" t="inlineStr">
        <is>
          <t>Weighted score</t>
        </is>
      </c>
      <c r="C6" s="5" t="inlineStr">
        <is>
          <t>Points</t>
        </is>
      </c>
      <c r="D6" s="5" t="inlineStr">
        <is>
          <t>Possible</t>
        </is>
      </c>
      <c r="E6" s="5" t="inlineStr">
        <is>
          <t>Rating</t>
        </is>
      </c>
    </row>
    <row r="7">
      <c r="A7" s="12" t="inlineStr">
        <is>
          <t>Leadership and participation</t>
        </is>
      </c>
      <c r="B7" s="13">
        <f>IF(D7=0,"",C7/D7)</f>
        <v/>
      </c>
      <c r="C7" s="7">
        <f>SUMIFS(Checklist!$E$5:$E$104,Checklist!$A$5:$A$104,A7)</f>
        <v/>
      </c>
      <c r="D7" s="7">
        <f>SUMIFS(Checklist!$F$5:$F$104,Checklist!$A$5:$A$104,A7)</f>
        <v/>
      </c>
      <c r="E7" s="9">
        <f>IF(B7="","",IF(B7&gt;=0.9,"Good",IF(B7&gt;=0.75,"Needs improvement","Poor")))</f>
        <v/>
      </c>
    </row>
    <row r="8">
      <c r="A8" s="12" t="inlineStr">
        <is>
          <t>Hazard identification and risk assessment</t>
        </is>
      </c>
      <c r="B8" s="13">
        <f>IF(D8=0,"",C8/D8)</f>
        <v/>
      </c>
      <c r="C8" s="7">
        <f>SUMIFS(Checklist!$E$5:$E$104,Checklist!$A$5:$A$104,A8)</f>
        <v/>
      </c>
      <c r="D8" s="7">
        <f>SUMIFS(Checklist!$F$5:$F$104,Checklist!$A$5:$A$104,A8)</f>
        <v/>
      </c>
      <c r="E8" s="9">
        <f>IF(B8="","",IF(B8&gt;=0.9,"Good",IF(B8&gt;=0.75,"Needs improvement","Poor")))</f>
        <v/>
      </c>
    </row>
    <row r="9">
      <c r="A9" s="12" t="inlineStr">
        <is>
          <t>Machine guarding and energy control</t>
        </is>
      </c>
      <c r="B9" s="13">
        <f>IF(D9=0,"",C9/D9)</f>
        <v/>
      </c>
      <c r="C9" s="7">
        <f>SUMIFS(Checklist!$E$5:$E$104,Checklist!$A$5:$A$104,A9)</f>
        <v/>
      </c>
      <c r="D9" s="7">
        <f>SUMIFS(Checklist!$F$5:$F$104,Checklist!$A$5:$A$104,A9)</f>
        <v/>
      </c>
      <c r="E9" s="9">
        <f>IF(B9="","",IF(B9&gt;=0.9,"Good",IF(B9&gt;=0.75,"Needs improvement","Poor")))</f>
        <v/>
      </c>
    </row>
    <row r="10">
      <c r="A10" s="12" t="inlineStr">
        <is>
          <t>Housekeeping and walkways</t>
        </is>
      </c>
      <c r="B10" s="13">
        <f>IF(D10=0,"",C10/D10)</f>
        <v/>
      </c>
      <c r="C10" s="7">
        <f>SUMIFS(Checklist!$E$5:$E$104,Checklist!$A$5:$A$104,A10)</f>
        <v/>
      </c>
      <c r="D10" s="7">
        <f>SUMIFS(Checklist!$F$5:$F$104,Checklist!$A$5:$A$104,A10)</f>
        <v/>
      </c>
      <c r="E10" s="9">
        <f>IF(B10="","",IF(B10&gt;=0.9,"Good",IF(B10&gt;=0.75,"Needs improvement","Poor")))</f>
        <v/>
      </c>
    </row>
    <row r="11">
      <c r="A11" s="12" t="inlineStr">
        <is>
          <t>Chemicals and hazard communication</t>
        </is>
      </c>
      <c r="B11" s="13">
        <f>IF(D11=0,"",C11/D11)</f>
        <v/>
      </c>
      <c r="C11" s="7">
        <f>SUMIFS(Checklist!$E$5:$E$104,Checklist!$A$5:$A$104,A11)</f>
        <v/>
      </c>
      <c r="D11" s="7">
        <f>SUMIFS(Checklist!$F$5:$F$104,Checklist!$A$5:$A$104,A11)</f>
        <v/>
      </c>
      <c r="E11" s="9">
        <f>IF(B11="","",IF(B11&gt;=0.9,"Good",IF(B11&gt;=0.75,"Needs improvement","Poor")))</f>
        <v/>
      </c>
    </row>
    <row r="12">
      <c r="A12" s="12" t="inlineStr">
        <is>
          <t>Personal protective equipment</t>
        </is>
      </c>
      <c r="B12" s="13">
        <f>IF(D12=0,"",C12/D12)</f>
        <v/>
      </c>
      <c r="C12" s="7">
        <f>SUMIFS(Checklist!$E$5:$E$104,Checklist!$A$5:$A$104,A12)</f>
        <v/>
      </c>
      <c r="D12" s="7">
        <f>SUMIFS(Checklist!$F$5:$F$104,Checklist!$A$5:$A$104,A12)</f>
        <v/>
      </c>
      <c r="E12" s="9">
        <f>IF(B12="","",IF(B12&gt;=0.9,"Good",IF(B12&gt;=0.75,"Needs improvement","Poor")))</f>
        <v/>
      </c>
    </row>
    <row r="13">
      <c r="A13" s="12" t="inlineStr">
        <is>
          <t>Emergency preparedness</t>
        </is>
      </c>
      <c r="B13" s="13">
        <f>IF(D13=0,"",C13/D13)</f>
        <v/>
      </c>
      <c r="C13" s="7">
        <f>SUMIFS(Checklist!$E$5:$E$104,Checklist!$A$5:$A$104,A13)</f>
        <v/>
      </c>
      <c r="D13" s="7">
        <f>SUMIFS(Checklist!$F$5:$F$104,Checklist!$A$5:$A$104,A13)</f>
        <v/>
      </c>
      <c r="E13" s="9">
        <f>IF(B13="","",IF(B13&gt;=0.9,"Good",IF(B13&gt;=0.75,"Needs improvement","Poor")))</f>
        <v/>
      </c>
    </row>
    <row r="14">
      <c r="A14" s="12" t="inlineStr">
        <is>
          <t>Training and competence</t>
        </is>
      </c>
      <c r="B14" s="13">
        <f>IF(D14=0,"",C14/D14)</f>
        <v/>
      </c>
      <c r="C14" s="7">
        <f>SUMIFS(Checklist!$E$5:$E$104,Checklist!$A$5:$A$104,A14)</f>
        <v/>
      </c>
      <c r="D14" s="7">
        <f>SUMIFS(Checklist!$F$5:$F$104,Checklist!$A$5:$A$104,A14)</f>
        <v/>
      </c>
      <c r="E14" s="9">
        <f>IF(B14="","",IF(B14&gt;=0.9,"Good",IF(B14&gt;=0.75,"Needs improvement","Poor")))</f>
        <v/>
      </c>
    </row>
    <row r="15">
      <c r="A15" s="12" t="n"/>
      <c r="B15" s="13">
        <f>IF(OR(A15="",D15="",D15=0),"",C15/D15)</f>
        <v/>
      </c>
      <c r="C15" s="7">
        <f>IF(A15="","",SUMIFS(Checklist!$E$5:$E$104,Checklist!$A$5:$A$104,A15))</f>
        <v/>
      </c>
      <c r="D15" s="7">
        <f>IF(A15="","",SUMIFS(Checklist!$F$5:$F$104,Checklist!$A$5:$A$104,A15))</f>
        <v/>
      </c>
      <c r="E15" s="9">
        <f>IF(B15="","",IF(B15&gt;=0.9,"Good",IF(B15&gt;=0.75,"Needs improvement","Poor")))</f>
        <v/>
      </c>
    </row>
    <row r="16">
      <c r="A16" s="12" t="n"/>
      <c r="B16" s="13">
        <f>IF(OR(A16="",D16="",D16=0),"",C16/D16)</f>
        <v/>
      </c>
      <c r="C16" s="7">
        <f>IF(A16="","",SUMIFS(Checklist!$E$5:$E$104,Checklist!$A$5:$A$104,A16))</f>
        <v/>
      </c>
      <c r="D16" s="7">
        <f>IF(A16="","",SUMIFS(Checklist!$F$5:$F$104,Checklist!$A$5:$A$104,A16))</f>
        <v/>
      </c>
      <c r="E16" s="9">
        <f>IF(B16="","",IF(B16&gt;=0.9,"Good",IF(B16&gt;=0.75,"Needs improvement","Poor")))</f>
        <v/>
      </c>
    </row>
    <row r="17">
      <c r="A17" s="12" t="n"/>
      <c r="B17" s="13">
        <f>IF(OR(A17="",D17="",D17=0),"",C17/D17)</f>
        <v/>
      </c>
      <c r="C17" s="7">
        <f>IF(A17="","",SUMIFS(Checklist!$E$5:$E$104,Checklist!$A$5:$A$104,A17))</f>
        <v/>
      </c>
      <c r="D17" s="7">
        <f>IF(A17="","",SUMIFS(Checklist!$F$5:$F$104,Checklist!$A$5:$A$104,A17))</f>
        <v/>
      </c>
      <c r="E17" s="9">
        <f>IF(B17="","",IF(B17&gt;=0.9,"Good",IF(B17&gt;=0.75,"Needs improvement","Poor")))</f>
        <v/>
      </c>
    </row>
    <row r="18">
      <c r="A18" s="12" t="n"/>
      <c r="B18" s="13">
        <f>IF(OR(A18="",D18="",D18=0),"",C18/D18)</f>
        <v/>
      </c>
      <c r="C18" s="7">
        <f>IF(A18="","",SUMIFS(Checklist!$E$5:$E$104,Checklist!$A$5:$A$104,A18))</f>
        <v/>
      </c>
      <c r="D18" s="7">
        <f>IF(A18="","",SUMIFS(Checklist!$F$5:$F$104,Checklist!$A$5:$A$104,A18))</f>
        <v/>
      </c>
      <c r="E18" s="9">
        <f>IF(B18="","",IF(B18&gt;=0.9,"Good",IF(B18&gt;=0.75,"Needs improvement","Poor")))</f>
        <v/>
      </c>
    </row>
    <row r="20">
      <c r="A20" s="10" t="inlineStr">
        <is>
          <t>Overall weighted score</t>
        </is>
      </c>
      <c r="B20" s="14">
        <f>IFERROR(SUM(Checklist!$E$5:$E$104)/SUM(Checklist!$F$5:$F$104),"")</f>
        <v/>
      </c>
    </row>
    <row r="21">
      <c r="A21" s="10" t="inlineStr">
        <is>
          <t>Critical findings</t>
        </is>
      </c>
      <c r="B21" s="8">
        <f>COUNTIF(Checklist!$G$5:$G$104,"Critical")</f>
        <v/>
      </c>
    </row>
    <row r="22">
      <c r="A22" s="10" t="inlineStr">
        <is>
          <t>Major findings</t>
        </is>
      </c>
      <c r="B22" s="8">
        <f>COUNTIF(Checklist!$G$5:$G$104,"Major")</f>
        <v/>
      </c>
    </row>
    <row r="23">
      <c r="A23" s="10" t="inlineStr">
        <is>
          <t>Minor findings</t>
        </is>
      </c>
      <c r="B23" s="8">
        <f>COUNTIF(Checklist!$G$5:$G$104,"Minor")</f>
        <v/>
      </c>
    </row>
    <row r="24">
      <c r="A24" s="10" t="inlineStr">
        <is>
          <t>Result</t>
        </is>
      </c>
      <c r="B24" s="9">
        <f>IF(B20="","",IF(B21&gt;0,"FAIL: critical finding",IF(B20&gt;=0.9,"Good",IF(B20&gt;=0.75,"Needs improvement","Poor"))))</f>
        <v/>
      </c>
      <c r="C24" s="15" t="n"/>
      <c r="D24" s="15" t="n"/>
      <c r="E24" s="16" t="n"/>
    </row>
    <row r="26">
      <c r="A26" s="10" t="inlineStr">
        <is>
          <t>Days allowed to close a finding</t>
        </is>
      </c>
    </row>
    <row r="27">
      <c r="A27" s="17" t="inlineStr">
        <is>
          <t>Critical</t>
        </is>
      </c>
      <c r="B27" s="12" t="n">
        <v>1</v>
      </c>
    </row>
    <row r="28">
      <c r="A28" s="17" t="inlineStr">
        <is>
          <t>Major</t>
        </is>
      </c>
      <c r="B28" s="12" t="n">
        <v>7</v>
      </c>
    </row>
    <row r="29">
      <c r="A29" s="17" t="inlineStr">
        <is>
          <t>Minor</t>
        </is>
      </c>
      <c r="B29" s="12" t="n">
        <v>30</v>
      </c>
    </row>
  </sheetData>
  <mergeCells count="1">
    <mergeCell ref="B24:E24"/>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K84"/>
  <sheetViews>
    <sheetView workbookViewId="0">
      <pane xSplit="4" ySplit="4" topLeftCell="E5" activePane="bottomRight" state="frozen"/>
      <selection pane="topRight"/>
      <selection pane="bottomLeft"/>
      <selection pane="bottomRight" activeCell="A1" sqref="A1"/>
    </sheetView>
  </sheetViews>
  <sheetFormatPr baseColWidth="8" defaultRowHeight="15"/>
  <cols>
    <col width="8" customWidth="1" min="1" max="1"/>
    <col width="12" customWidth="1" min="2" max="2"/>
    <col width="30" customWidth="1" min="3" max="3"/>
    <col width="56" customWidth="1" min="4" max="4"/>
    <col width="10" customWidth="1" min="5" max="5"/>
    <col width="16" customWidth="1" min="6" max="6"/>
    <col width="12" customWidth="1" min="7" max="7"/>
    <col width="12" customWidth="1" min="8" max="8"/>
    <col width="12" customWidth="1" min="9" max="9"/>
    <col width="16" customWidth="1" min="10" max="10"/>
    <col width="10" customWidth="1" min="11" max="11"/>
  </cols>
  <sheetData>
    <row r="1">
      <c r="A1" s="1" t="inlineStr">
        <is>
          <t>FINDINGS TRACKER</t>
        </is>
      </c>
    </row>
    <row r="2">
      <c r="A2" s="4" t="inlineStr">
        <is>
          <t>One row per finding. Due date, status, and days overdue calculate. Example rows are placeholders.</t>
        </is>
      </c>
    </row>
    <row r="4" ht="40" customHeight="1">
      <c r="A4" s="5" t="inlineStr">
        <is>
          <t>ID</t>
        </is>
      </c>
      <c r="B4" s="5" t="inlineStr">
        <is>
          <t>Date found</t>
        </is>
      </c>
      <c r="C4" s="5" t="inlineStr">
        <is>
          <t>Category</t>
        </is>
      </c>
      <c r="D4" s="5" t="inlineStr">
        <is>
          <t>Finding</t>
        </is>
      </c>
      <c r="E4" s="5" t="inlineStr">
        <is>
          <t>Grade</t>
        </is>
      </c>
      <c r="F4" s="5" t="inlineStr">
        <is>
          <t>Owner</t>
        </is>
      </c>
      <c r="G4" s="5" t="inlineStr">
        <is>
          <t>Due date</t>
        </is>
      </c>
      <c r="H4" s="5" t="inlineStr">
        <is>
          <t>Date closed</t>
        </is>
      </c>
      <c r="I4" s="5" t="inlineStr">
        <is>
          <t>Fix verified effective?</t>
        </is>
      </c>
      <c r="J4" s="5" t="inlineStr">
        <is>
          <t>Status</t>
        </is>
      </c>
      <c r="K4" s="5" t="inlineStr">
        <is>
          <t>Days overdue</t>
        </is>
      </c>
    </row>
    <row r="5">
      <c r="A5" s="6" t="inlineStr">
        <is>
          <t>F-01</t>
        </is>
      </c>
      <c r="B5" s="18" t="n">
        <v>46300</v>
      </c>
      <c r="C5" s="6" t="inlineStr">
        <is>
          <t>Machine guarding and energy control</t>
        </is>
      </c>
      <c r="D5" s="6" t="inlineStr">
        <is>
          <t>Lockout devices and procedures are available at each machine that needs them</t>
        </is>
      </c>
      <c r="E5" s="6" t="inlineStr">
        <is>
          <t>Critical</t>
        </is>
      </c>
      <c r="F5" s="6" t="n"/>
      <c r="G5" s="19">
        <f>IF(OR(B5="",E5=""),"",B5+INDEX(Scores!$B$27:$B$29,MATCH(E5,Scores!$A$27:$A$29,0)))</f>
        <v/>
      </c>
      <c r="H5" s="18" t="n"/>
      <c r="I5" s="6" t="n"/>
      <c r="J5" s="9">
        <f>IF(B5="","",IF(H5&lt;&gt;"",IF(I5="Yes","Verified","Closed - verify"),IF(G5&lt;TODAY(),"Overdue","Open")))</f>
        <v/>
      </c>
      <c r="K5" s="9">
        <f>IF(OR(G5="",H5&lt;&gt;""),"",MAX(0,TODAY()-G5))</f>
        <v/>
      </c>
    </row>
    <row r="6">
      <c r="A6" s="6" t="inlineStr">
        <is>
          <t>F-02</t>
        </is>
      </c>
      <c r="B6" s="18" t="n">
        <v>46300</v>
      </c>
      <c r="C6" s="6" t="inlineStr">
        <is>
          <t>Hazard identification and risk assessment</t>
        </is>
      </c>
      <c r="D6" s="6" t="inlineStr">
        <is>
          <t>Job hazard analyses are current for tasks changed in the last year</t>
        </is>
      </c>
      <c r="E6" s="6" t="inlineStr">
        <is>
          <t>Major</t>
        </is>
      </c>
      <c r="F6" s="6" t="n"/>
      <c r="G6" s="19">
        <f>IF(OR(B6="",E6=""),"",B6+INDEX(Scores!$B$27:$B$29,MATCH(E6,Scores!$A$27:$A$29,0)))</f>
        <v/>
      </c>
      <c r="H6" s="18" t="n"/>
      <c r="I6" s="6" t="n"/>
      <c r="J6" s="9">
        <f>IF(B6="","",IF(H6&lt;&gt;"",IF(I6="Yes","Verified","Closed - verify"),IF(G6&lt;TODAY(),"Overdue","Open")))</f>
        <v/>
      </c>
      <c r="K6" s="9">
        <f>IF(OR(G6="",H6&lt;&gt;""),"",MAX(0,TODAY()-G6))</f>
        <v/>
      </c>
    </row>
    <row r="7">
      <c r="A7" s="6" t="inlineStr">
        <is>
          <t>F-03</t>
        </is>
      </c>
      <c r="B7" s="18" t="n">
        <v>46300</v>
      </c>
      <c r="C7" s="6" t="inlineStr">
        <is>
          <t>Emergency preparedness</t>
        </is>
      </c>
      <c r="D7" s="6" t="inlineStr">
        <is>
          <t>First aid supplies and trained first aiders are available on every shift</t>
        </is>
      </c>
      <c r="E7" s="6" t="inlineStr">
        <is>
          <t>Major</t>
        </is>
      </c>
      <c r="F7" s="6" t="n"/>
      <c r="G7" s="19">
        <f>IF(OR(B7="",E7=""),"",B7+INDEX(Scores!$B$27:$B$29,MATCH(E7,Scores!$A$27:$A$29,0)))</f>
        <v/>
      </c>
      <c r="H7" s="18" t="n"/>
      <c r="I7" s="6" t="n"/>
      <c r="J7" s="9">
        <f>IF(B7="","",IF(H7&lt;&gt;"",IF(I7="Yes","Verified","Closed - verify"),IF(G7&lt;TODAY(),"Overdue","Open")))</f>
        <v/>
      </c>
      <c r="K7" s="9">
        <f>IF(OR(G7="",H7&lt;&gt;""),"",MAX(0,TODAY()-G7))</f>
        <v/>
      </c>
    </row>
    <row r="8">
      <c r="A8" s="6" t="inlineStr">
        <is>
          <t>F-04</t>
        </is>
      </c>
      <c r="B8" s="18" t="n">
        <v>46300</v>
      </c>
      <c r="C8" s="6" t="inlineStr">
        <is>
          <t>Leadership and participation</t>
        </is>
      </c>
      <c r="D8" s="6" t="inlineStr">
        <is>
          <t>Leaders completed their safety walks as planned</t>
        </is>
      </c>
      <c r="E8" s="6" t="inlineStr">
        <is>
          <t>Minor</t>
        </is>
      </c>
      <c r="F8" s="6" t="n"/>
      <c r="G8" s="19">
        <f>IF(OR(B8="",E8=""),"",B8+INDEX(Scores!$B$27:$B$29,MATCH(E8,Scores!$A$27:$A$29,0)))</f>
        <v/>
      </c>
      <c r="H8" s="18" t="n"/>
      <c r="I8" s="6" t="n"/>
      <c r="J8" s="9">
        <f>IF(B8="","",IF(H8&lt;&gt;"",IF(I8="Yes","Verified","Closed - verify"),IF(G8&lt;TODAY(),"Overdue","Open")))</f>
        <v/>
      </c>
      <c r="K8" s="9">
        <f>IF(OR(G8="",H8&lt;&gt;""),"",MAX(0,TODAY()-G8))</f>
        <v/>
      </c>
    </row>
    <row r="9">
      <c r="A9" s="6" t="inlineStr">
        <is>
          <t>F-05</t>
        </is>
      </c>
      <c r="B9" s="18" t="n">
        <v>46300</v>
      </c>
      <c r="C9" s="6" t="inlineStr">
        <is>
          <t>Hazard identification and risk assessment</t>
        </is>
      </c>
      <c r="D9" s="6" t="inlineStr">
        <is>
          <t>Risk assessments exist for all high-risk tasks</t>
        </is>
      </c>
      <c r="E9" s="6" t="inlineStr">
        <is>
          <t>Minor</t>
        </is>
      </c>
      <c r="F9" s="6" t="n"/>
      <c r="G9" s="19">
        <f>IF(OR(B9="",E9=""),"",B9+INDEX(Scores!$B$27:$B$29,MATCH(E9,Scores!$A$27:$A$29,0)))</f>
        <v/>
      </c>
      <c r="H9" s="18" t="n"/>
      <c r="I9" s="6" t="n"/>
      <c r="J9" s="9">
        <f>IF(B9="","",IF(H9&lt;&gt;"",IF(I9="Yes","Verified","Closed - verify"),IF(G9&lt;TODAY(),"Overdue","Open")))</f>
        <v/>
      </c>
      <c r="K9" s="9">
        <f>IF(OR(G9="",H9&lt;&gt;""),"",MAX(0,TODAY()-G9))</f>
        <v/>
      </c>
    </row>
    <row r="10">
      <c r="A10" s="6" t="inlineStr">
        <is>
          <t>F-06</t>
        </is>
      </c>
      <c r="B10" s="18" t="n">
        <v>46300</v>
      </c>
      <c r="C10" s="6" t="inlineStr">
        <is>
          <t>Hazard identification and risk assessment</t>
        </is>
      </c>
      <c r="D10" s="6" t="inlineStr">
        <is>
          <t>Hazard reports are closed within the agreed time</t>
        </is>
      </c>
      <c r="E10" s="6" t="inlineStr">
        <is>
          <t>Minor</t>
        </is>
      </c>
      <c r="F10" s="6" t="n"/>
      <c r="G10" s="19">
        <f>IF(OR(B10="",E10=""),"",B10+INDEX(Scores!$B$27:$B$29,MATCH(E10,Scores!$A$27:$A$29,0)))</f>
        <v/>
      </c>
      <c r="H10" s="18" t="n"/>
      <c r="I10" s="6" t="n"/>
      <c r="J10" s="9">
        <f>IF(B10="","",IF(H10&lt;&gt;"",IF(I10="Yes","Verified","Closed - verify"),IF(G10&lt;TODAY(),"Overdue","Open")))</f>
        <v/>
      </c>
      <c r="K10" s="9">
        <f>IF(OR(G10="",H10&lt;&gt;""),"",MAX(0,TODAY()-G10))</f>
        <v/>
      </c>
    </row>
    <row r="11">
      <c r="A11" s="6" t="inlineStr">
        <is>
          <t>F-07</t>
        </is>
      </c>
      <c r="B11" s="18" t="n">
        <v>46300</v>
      </c>
      <c r="C11" s="6" t="inlineStr">
        <is>
          <t>Machine guarding and energy control</t>
        </is>
      </c>
      <c r="D11" s="6" t="inlineStr">
        <is>
          <t>Lockout procedures were audited in the last year</t>
        </is>
      </c>
      <c r="E11" s="6" t="inlineStr">
        <is>
          <t>Minor</t>
        </is>
      </c>
      <c r="F11" s="6" t="n"/>
      <c r="G11" s="19">
        <f>IF(OR(B11="",E11=""),"",B11+INDEX(Scores!$B$27:$B$29,MATCH(E11,Scores!$A$27:$A$29,0)))</f>
        <v/>
      </c>
      <c r="H11" s="18" t="n"/>
      <c r="I11" s="6" t="n"/>
      <c r="J11" s="9">
        <f>IF(B11="","",IF(H11&lt;&gt;"",IF(I11="Yes","Verified","Closed - verify"),IF(G11&lt;TODAY(),"Overdue","Open")))</f>
        <v/>
      </c>
      <c r="K11" s="9">
        <f>IF(OR(G11="",H11&lt;&gt;""),"",MAX(0,TODAY()-G11))</f>
        <v/>
      </c>
    </row>
    <row r="12">
      <c r="A12" s="6" t="inlineStr">
        <is>
          <t>F-08</t>
        </is>
      </c>
      <c r="B12" s="18" t="n">
        <v>46300</v>
      </c>
      <c r="C12" s="6" t="inlineStr">
        <is>
          <t>Housekeeping and walkways</t>
        </is>
      </c>
      <c r="D12" s="6" t="inlineStr">
        <is>
          <t>Floors are free from oil, debris, and trip hazards</t>
        </is>
      </c>
      <c r="E12" s="6" t="inlineStr">
        <is>
          <t>Minor</t>
        </is>
      </c>
      <c r="F12" s="6" t="n"/>
      <c r="G12" s="19">
        <f>IF(OR(B12="",E12=""),"",B12+INDEX(Scores!$B$27:$B$29,MATCH(E12,Scores!$A$27:$A$29,0)))</f>
        <v/>
      </c>
      <c r="H12" s="18" t="n"/>
      <c r="I12" s="6" t="n"/>
      <c r="J12" s="9">
        <f>IF(B12="","",IF(H12&lt;&gt;"",IF(I12="Yes","Verified","Closed - verify"),IF(G12&lt;TODAY(),"Overdue","Open")))</f>
        <v/>
      </c>
      <c r="K12" s="9">
        <f>IF(OR(G12="",H12&lt;&gt;""),"",MAX(0,TODAY()-G12))</f>
        <v/>
      </c>
    </row>
    <row r="13">
      <c r="A13" s="6" t="inlineStr">
        <is>
          <t>F-09</t>
        </is>
      </c>
      <c r="B13" s="18" t="n">
        <v>46300</v>
      </c>
      <c r="C13" s="6" t="inlineStr">
        <is>
          <t>Chemicals and hazard communication</t>
        </is>
      </c>
      <c r="D13" s="6" t="inlineStr">
        <is>
          <t>Eyewash and shower stations are unobstructed and tested at the required interval</t>
        </is>
      </c>
      <c r="E13" s="6" t="inlineStr">
        <is>
          <t>Minor</t>
        </is>
      </c>
      <c r="F13" s="6" t="n"/>
      <c r="G13" s="19">
        <f>IF(OR(B13="",E13=""),"",B13+INDEX(Scores!$B$27:$B$29,MATCH(E13,Scores!$A$27:$A$29,0)))</f>
        <v/>
      </c>
      <c r="H13" s="18" t="n"/>
      <c r="I13" s="6" t="n"/>
      <c r="J13" s="9">
        <f>IF(B13="","",IF(H13&lt;&gt;"",IF(I13="Yes","Verified","Closed - verify"),IF(G13&lt;TODAY(),"Overdue","Open")))</f>
        <v/>
      </c>
      <c r="K13" s="9">
        <f>IF(OR(G13="",H13&lt;&gt;""),"",MAX(0,TODAY()-G13))</f>
        <v/>
      </c>
    </row>
    <row r="14">
      <c r="A14" s="6" t="inlineStr">
        <is>
          <t>F-10</t>
        </is>
      </c>
      <c r="B14" s="18" t="n">
        <v>46300</v>
      </c>
      <c r="C14" s="6" t="inlineStr">
        <is>
          <t>Personal protective equipment</t>
        </is>
      </c>
      <c r="D14" s="6" t="inlineStr">
        <is>
          <t>Required PPE is available, in good condition, and in use</t>
        </is>
      </c>
      <c r="E14" s="6" t="inlineStr">
        <is>
          <t>Minor</t>
        </is>
      </c>
      <c r="F14" s="6" t="n"/>
      <c r="G14" s="19">
        <f>IF(OR(B14="",E14=""),"",B14+INDEX(Scores!$B$27:$B$29,MATCH(E14,Scores!$A$27:$A$29,0)))</f>
        <v/>
      </c>
      <c r="H14" s="18" t="n"/>
      <c r="I14" s="6" t="n"/>
      <c r="J14" s="9">
        <f>IF(B14="","",IF(H14&lt;&gt;"",IF(I14="Yes","Verified","Closed - verify"),IF(G14&lt;TODAY(),"Overdue","Open")))</f>
        <v/>
      </c>
      <c r="K14" s="9">
        <f>IF(OR(G14="",H14&lt;&gt;""),"",MAX(0,TODAY()-G14))</f>
        <v/>
      </c>
    </row>
    <row r="15">
      <c r="A15" s="6" t="inlineStr">
        <is>
          <t>F-11</t>
        </is>
      </c>
      <c r="B15" s="18" t="n">
        <v>46300</v>
      </c>
      <c r="C15" s="6" t="inlineStr">
        <is>
          <t>Training and competence</t>
        </is>
      </c>
      <c r="D15" s="6" t="inlineStr">
        <is>
          <t>Training records are complete for all employees</t>
        </is>
      </c>
      <c r="E15" s="6" t="inlineStr">
        <is>
          <t>Minor</t>
        </is>
      </c>
      <c r="F15" s="6" t="n"/>
      <c r="G15" s="19">
        <f>IF(OR(B15="",E15=""),"",B15+INDEX(Scores!$B$27:$B$29,MATCH(E15,Scores!$A$27:$A$29,0)))</f>
        <v/>
      </c>
      <c r="H15" s="18" t="n"/>
      <c r="I15" s="6" t="n"/>
      <c r="J15" s="9">
        <f>IF(B15="","",IF(H15&lt;&gt;"",IF(I15="Yes","Verified","Closed - verify"),IF(G15&lt;TODAY(),"Overdue","Open")))</f>
        <v/>
      </c>
      <c r="K15" s="9">
        <f>IF(OR(G15="",H15&lt;&gt;""),"",MAX(0,TODAY()-G15))</f>
        <v/>
      </c>
    </row>
    <row r="16">
      <c r="A16" s="6" t="n"/>
      <c r="B16" s="18" t="n"/>
      <c r="C16" s="6" t="n"/>
      <c r="D16" s="6" t="n"/>
      <c r="E16" s="6" t="n"/>
      <c r="F16" s="6" t="n"/>
      <c r="G16" s="19">
        <f>IF(OR(B16="",E16=""),"",B16+INDEX(Scores!$B$27:$B$29,MATCH(E16,Scores!$A$27:$A$29,0)))</f>
        <v/>
      </c>
      <c r="H16" s="18" t="n"/>
      <c r="I16" s="6" t="n"/>
      <c r="J16" s="9">
        <f>IF(B16="","",IF(H16&lt;&gt;"",IF(I16="Yes","Verified","Closed - verify"),IF(G16&lt;TODAY(),"Overdue","Open")))</f>
        <v/>
      </c>
      <c r="K16" s="9">
        <f>IF(OR(G16="",H16&lt;&gt;""),"",MAX(0,TODAY()-G16))</f>
        <v/>
      </c>
    </row>
    <row r="17">
      <c r="A17" s="6" t="n"/>
      <c r="B17" s="18" t="n"/>
      <c r="C17" s="6" t="n"/>
      <c r="D17" s="6" t="n"/>
      <c r="E17" s="6" t="n"/>
      <c r="F17" s="6" t="n"/>
      <c r="G17" s="19">
        <f>IF(OR(B17="",E17=""),"",B17+INDEX(Scores!$B$27:$B$29,MATCH(E17,Scores!$A$27:$A$29,0)))</f>
        <v/>
      </c>
      <c r="H17" s="18" t="n"/>
      <c r="I17" s="6" t="n"/>
      <c r="J17" s="9">
        <f>IF(B17="","",IF(H17&lt;&gt;"",IF(I17="Yes","Verified","Closed - verify"),IF(G17&lt;TODAY(),"Overdue","Open")))</f>
        <v/>
      </c>
      <c r="K17" s="9">
        <f>IF(OR(G17="",H17&lt;&gt;""),"",MAX(0,TODAY()-G17))</f>
        <v/>
      </c>
    </row>
    <row r="18">
      <c r="A18" s="6" t="n"/>
      <c r="B18" s="18" t="n"/>
      <c r="C18" s="6" t="n"/>
      <c r="D18" s="6" t="n"/>
      <c r="E18" s="6" t="n"/>
      <c r="F18" s="6" t="n"/>
      <c r="G18" s="19">
        <f>IF(OR(B18="",E18=""),"",B18+INDEX(Scores!$B$27:$B$29,MATCH(E18,Scores!$A$27:$A$29,0)))</f>
        <v/>
      </c>
      <c r="H18" s="18" t="n"/>
      <c r="I18" s="6" t="n"/>
      <c r="J18" s="9">
        <f>IF(B18="","",IF(H18&lt;&gt;"",IF(I18="Yes","Verified","Closed - verify"),IF(G18&lt;TODAY(),"Overdue","Open")))</f>
        <v/>
      </c>
      <c r="K18" s="9">
        <f>IF(OR(G18="",H18&lt;&gt;""),"",MAX(0,TODAY()-G18))</f>
        <v/>
      </c>
    </row>
    <row r="19">
      <c r="A19" s="6" t="n"/>
      <c r="B19" s="18" t="n"/>
      <c r="C19" s="6" t="n"/>
      <c r="D19" s="6" t="n"/>
      <c r="E19" s="6" t="n"/>
      <c r="F19" s="6" t="n"/>
      <c r="G19" s="19">
        <f>IF(OR(B19="",E19=""),"",B19+INDEX(Scores!$B$27:$B$29,MATCH(E19,Scores!$A$27:$A$29,0)))</f>
        <v/>
      </c>
      <c r="H19" s="18" t="n"/>
      <c r="I19" s="6" t="n"/>
      <c r="J19" s="9">
        <f>IF(B19="","",IF(H19&lt;&gt;"",IF(I19="Yes","Verified","Closed - verify"),IF(G19&lt;TODAY(),"Overdue","Open")))</f>
        <v/>
      </c>
      <c r="K19" s="9">
        <f>IF(OR(G19="",H19&lt;&gt;""),"",MAX(0,TODAY()-G19))</f>
        <v/>
      </c>
    </row>
    <row r="20">
      <c r="A20" s="6" t="n"/>
      <c r="B20" s="18" t="n"/>
      <c r="C20" s="6" t="n"/>
      <c r="D20" s="6" t="n"/>
      <c r="E20" s="6" t="n"/>
      <c r="F20" s="6" t="n"/>
      <c r="G20" s="19">
        <f>IF(OR(B20="",E20=""),"",B20+INDEX(Scores!$B$27:$B$29,MATCH(E20,Scores!$A$27:$A$29,0)))</f>
        <v/>
      </c>
      <c r="H20" s="18" t="n"/>
      <c r="I20" s="6" t="n"/>
      <c r="J20" s="9">
        <f>IF(B20="","",IF(H20&lt;&gt;"",IF(I20="Yes","Verified","Closed - verify"),IF(G20&lt;TODAY(),"Overdue","Open")))</f>
        <v/>
      </c>
      <c r="K20" s="9">
        <f>IF(OR(G20="",H20&lt;&gt;""),"",MAX(0,TODAY()-G20))</f>
        <v/>
      </c>
    </row>
    <row r="21">
      <c r="A21" s="6" t="n"/>
      <c r="B21" s="18" t="n"/>
      <c r="C21" s="6" t="n"/>
      <c r="D21" s="6" t="n"/>
      <c r="E21" s="6" t="n"/>
      <c r="F21" s="6" t="n"/>
      <c r="G21" s="19">
        <f>IF(OR(B21="",E21=""),"",B21+INDEX(Scores!$B$27:$B$29,MATCH(E21,Scores!$A$27:$A$29,0)))</f>
        <v/>
      </c>
      <c r="H21" s="18" t="n"/>
      <c r="I21" s="6" t="n"/>
      <c r="J21" s="9">
        <f>IF(B21="","",IF(H21&lt;&gt;"",IF(I21="Yes","Verified","Closed - verify"),IF(G21&lt;TODAY(),"Overdue","Open")))</f>
        <v/>
      </c>
      <c r="K21" s="9">
        <f>IF(OR(G21="",H21&lt;&gt;""),"",MAX(0,TODAY()-G21))</f>
        <v/>
      </c>
    </row>
    <row r="22">
      <c r="A22" s="6" t="n"/>
      <c r="B22" s="18" t="n"/>
      <c r="C22" s="6" t="n"/>
      <c r="D22" s="6" t="n"/>
      <c r="E22" s="6" t="n"/>
      <c r="F22" s="6" t="n"/>
      <c r="G22" s="19">
        <f>IF(OR(B22="",E22=""),"",B22+INDEX(Scores!$B$27:$B$29,MATCH(E22,Scores!$A$27:$A$29,0)))</f>
        <v/>
      </c>
      <c r="H22" s="18" t="n"/>
      <c r="I22" s="6" t="n"/>
      <c r="J22" s="9">
        <f>IF(B22="","",IF(H22&lt;&gt;"",IF(I22="Yes","Verified","Closed - verify"),IF(G22&lt;TODAY(),"Overdue","Open")))</f>
        <v/>
      </c>
      <c r="K22" s="9">
        <f>IF(OR(G22="",H22&lt;&gt;""),"",MAX(0,TODAY()-G22))</f>
        <v/>
      </c>
    </row>
    <row r="23">
      <c r="A23" s="6" t="n"/>
      <c r="B23" s="18" t="n"/>
      <c r="C23" s="6" t="n"/>
      <c r="D23" s="6" t="n"/>
      <c r="E23" s="6" t="n"/>
      <c r="F23" s="6" t="n"/>
      <c r="G23" s="19">
        <f>IF(OR(B23="",E23=""),"",B23+INDEX(Scores!$B$27:$B$29,MATCH(E23,Scores!$A$27:$A$29,0)))</f>
        <v/>
      </c>
      <c r="H23" s="18" t="n"/>
      <c r="I23" s="6" t="n"/>
      <c r="J23" s="9">
        <f>IF(B23="","",IF(H23&lt;&gt;"",IF(I23="Yes","Verified","Closed - verify"),IF(G23&lt;TODAY(),"Overdue","Open")))</f>
        <v/>
      </c>
      <c r="K23" s="9">
        <f>IF(OR(G23="",H23&lt;&gt;""),"",MAX(0,TODAY()-G23))</f>
        <v/>
      </c>
    </row>
    <row r="24">
      <c r="A24" s="6" t="n"/>
      <c r="B24" s="18" t="n"/>
      <c r="C24" s="6" t="n"/>
      <c r="D24" s="6" t="n"/>
      <c r="E24" s="6" t="n"/>
      <c r="F24" s="6" t="n"/>
      <c r="G24" s="19">
        <f>IF(OR(B24="",E24=""),"",B24+INDEX(Scores!$B$27:$B$29,MATCH(E24,Scores!$A$27:$A$29,0)))</f>
        <v/>
      </c>
      <c r="H24" s="18" t="n"/>
      <c r="I24" s="6" t="n"/>
      <c r="J24" s="9">
        <f>IF(B24="","",IF(H24&lt;&gt;"",IF(I24="Yes","Verified","Closed - verify"),IF(G24&lt;TODAY(),"Overdue","Open")))</f>
        <v/>
      </c>
      <c r="K24" s="9">
        <f>IF(OR(G24="",H24&lt;&gt;""),"",MAX(0,TODAY()-G24))</f>
        <v/>
      </c>
    </row>
    <row r="25">
      <c r="A25" s="6" t="n"/>
      <c r="B25" s="18" t="n"/>
      <c r="C25" s="6" t="n"/>
      <c r="D25" s="6" t="n"/>
      <c r="E25" s="6" t="n"/>
      <c r="F25" s="6" t="n"/>
      <c r="G25" s="19">
        <f>IF(OR(B25="",E25=""),"",B25+INDEX(Scores!$B$27:$B$29,MATCH(E25,Scores!$A$27:$A$29,0)))</f>
        <v/>
      </c>
      <c r="H25" s="18" t="n"/>
      <c r="I25" s="6" t="n"/>
      <c r="J25" s="9">
        <f>IF(B25="","",IF(H25&lt;&gt;"",IF(I25="Yes","Verified","Closed - verify"),IF(G25&lt;TODAY(),"Overdue","Open")))</f>
        <v/>
      </c>
      <c r="K25" s="9">
        <f>IF(OR(G25="",H25&lt;&gt;""),"",MAX(0,TODAY()-G25))</f>
        <v/>
      </c>
    </row>
    <row r="26">
      <c r="A26" s="6" t="n"/>
      <c r="B26" s="18" t="n"/>
      <c r="C26" s="6" t="n"/>
      <c r="D26" s="6" t="n"/>
      <c r="E26" s="6" t="n"/>
      <c r="F26" s="6" t="n"/>
      <c r="G26" s="19">
        <f>IF(OR(B26="",E26=""),"",B26+INDEX(Scores!$B$27:$B$29,MATCH(E26,Scores!$A$27:$A$29,0)))</f>
        <v/>
      </c>
      <c r="H26" s="18" t="n"/>
      <c r="I26" s="6" t="n"/>
      <c r="J26" s="9">
        <f>IF(B26="","",IF(H26&lt;&gt;"",IF(I26="Yes","Verified","Closed - verify"),IF(G26&lt;TODAY(),"Overdue","Open")))</f>
        <v/>
      </c>
      <c r="K26" s="9">
        <f>IF(OR(G26="",H26&lt;&gt;""),"",MAX(0,TODAY()-G26))</f>
        <v/>
      </c>
    </row>
    <row r="27">
      <c r="A27" s="6" t="n"/>
      <c r="B27" s="18" t="n"/>
      <c r="C27" s="6" t="n"/>
      <c r="D27" s="6" t="n"/>
      <c r="E27" s="6" t="n"/>
      <c r="F27" s="6" t="n"/>
      <c r="G27" s="19">
        <f>IF(OR(B27="",E27=""),"",B27+INDEX(Scores!$B$27:$B$29,MATCH(E27,Scores!$A$27:$A$29,0)))</f>
        <v/>
      </c>
      <c r="H27" s="18" t="n"/>
      <c r="I27" s="6" t="n"/>
      <c r="J27" s="9">
        <f>IF(B27="","",IF(H27&lt;&gt;"",IF(I27="Yes","Verified","Closed - verify"),IF(G27&lt;TODAY(),"Overdue","Open")))</f>
        <v/>
      </c>
      <c r="K27" s="9">
        <f>IF(OR(G27="",H27&lt;&gt;""),"",MAX(0,TODAY()-G27))</f>
        <v/>
      </c>
    </row>
    <row r="28">
      <c r="A28" s="6" t="n"/>
      <c r="B28" s="18" t="n"/>
      <c r="C28" s="6" t="n"/>
      <c r="D28" s="6" t="n"/>
      <c r="E28" s="6" t="n"/>
      <c r="F28" s="6" t="n"/>
      <c r="G28" s="19">
        <f>IF(OR(B28="",E28=""),"",B28+INDEX(Scores!$B$27:$B$29,MATCH(E28,Scores!$A$27:$A$29,0)))</f>
        <v/>
      </c>
      <c r="H28" s="18" t="n"/>
      <c r="I28" s="6" t="n"/>
      <c r="J28" s="9">
        <f>IF(B28="","",IF(H28&lt;&gt;"",IF(I28="Yes","Verified","Closed - verify"),IF(G28&lt;TODAY(),"Overdue","Open")))</f>
        <v/>
      </c>
      <c r="K28" s="9">
        <f>IF(OR(G28="",H28&lt;&gt;""),"",MAX(0,TODAY()-G28))</f>
        <v/>
      </c>
    </row>
    <row r="29">
      <c r="A29" s="6" t="n"/>
      <c r="B29" s="18" t="n"/>
      <c r="C29" s="6" t="n"/>
      <c r="D29" s="6" t="n"/>
      <c r="E29" s="6" t="n"/>
      <c r="F29" s="6" t="n"/>
      <c r="G29" s="19">
        <f>IF(OR(B29="",E29=""),"",B29+INDEX(Scores!$B$27:$B$29,MATCH(E29,Scores!$A$27:$A$29,0)))</f>
        <v/>
      </c>
      <c r="H29" s="18" t="n"/>
      <c r="I29" s="6" t="n"/>
      <c r="J29" s="9">
        <f>IF(B29="","",IF(H29&lt;&gt;"",IF(I29="Yes","Verified","Closed - verify"),IF(G29&lt;TODAY(),"Overdue","Open")))</f>
        <v/>
      </c>
      <c r="K29" s="9">
        <f>IF(OR(G29="",H29&lt;&gt;""),"",MAX(0,TODAY()-G29))</f>
        <v/>
      </c>
    </row>
    <row r="30">
      <c r="A30" s="6" t="n"/>
      <c r="B30" s="18" t="n"/>
      <c r="C30" s="6" t="n"/>
      <c r="D30" s="6" t="n"/>
      <c r="E30" s="6" t="n"/>
      <c r="F30" s="6" t="n"/>
      <c r="G30" s="19">
        <f>IF(OR(B30="",E30=""),"",B30+INDEX(Scores!$B$27:$B$29,MATCH(E30,Scores!$A$27:$A$29,0)))</f>
        <v/>
      </c>
      <c r="H30" s="18" t="n"/>
      <c r="I30" s="6" t="n"/>
      <c r="J30" s="9">
        <f>IF(B30="","",IF(H30&lt;&gt;"",IF(I30="Yes","Verified","Closed - verify"),IF(G30&lt;TODAY(),"Overdue","Open")))</f>
        <v/>
      </c>
      <c r="K30" s="9">
        <f>IF(OR(G30="",H30&lt;&gt;""),"",MAX(0,TODAY()-G30))</f>
        <v/>
      </c>
    </row>
    <row r="31">
      <c r="A31" s="6" t="n"/>
      <c r="B31" s="18" t="n"/>
      <c r="C31" s="6" t="n"/>
      <c r="D31" s="6" t="n"/>
      <c r="E31" s="6" t="n"/>
      <c r="F31" s="6" t="n"/>
      <c r="G31" s="19">
        <f>IF(OR(B31="",E31=""),"",B31+INDEX(Scores!$B$27:$B$29,MATCH(E31,Scores!$A$27:$A$29,0)))</f>
        <v/>
      </c>
      <c r="H31" s="18" t="n"/>
      <c r="I31" s="6" t="n"/>
      <c r="J31" s="9">
        <f>IF(B31="","",IF(H31&lt;&gt;"",IF(I31="Yes","Verified","Closed - verify"),IF(G31&lt;TODAY(),"Overdue","Open")))</f>
        <v/>
      </c>
      <c r="K31" s="9">
        <f>IF(OR(G31="",H31&lt;&gt;""),"",MAX(0,TODAY()-G31))</f>
        <v/>
      </c>
    </row>
    <row r="32">
      <c r="A32" s="6" t="n"/>
      <c r="B32" s="18" t="n"/>
      <c r="C32" s="6" t="n"/>
      <c r="D32" s="6" t="n"/>
      <c r="E32" s="6" t="n"/>
      <c r="F32" s="6" t="n"/>
      <c r="G32" s="19">
        <f>IF(OR(B32="",E32=""),"",B32+INDEX(Scores!$B$27:$B$29,MATCH(E32,Scores!$A$27:$A$29,0)))</f>
        <v/>
      </c>
      <c r="H32" s="18" t="n"/>
      <c r="I32" s="6" t="n"/>
      <c r="J32" s="9">
        <f>IF(B32="","",IF(H32&lt;&gt;"",IF(I32="Yes","Verified","Closed - verify"),IF(G32&lt;TODAY(),"Overdue","Open")))</f>
        <v/>
      </c>
      <c r="K32" s="9">
        <f>IF(OR(G32="",H32&lt;&gt;""),"",MAX(0,TODAY()-G32))</f>
        <v/>
      </c>
    </row>
    <row r="33">
      <c r="A33" s="6" t="n"/>
      <c r="B33" s="18" t="n"/>
      <c r="C33" s="6" t="n"/>
      <c r="D33" s="6" t="n"/>
      <c r="E33" s="6" t="n"/>
      <c r="F33" s="6" t="n"/>
      <c r="G33" s="19">
        <f>IF(OR(B33="",E33=""),"",B33+INDEX(Scores!$B$27:$B$29,MATCH(E33,Scores!$A$27:$A$29,0)))</f>
        <v/>
      </c>
      <c r="H33" s="18" t="n"/>
      <c r="I33" s="6" t="n"/>
      <c r="J33" s="9">
        <f>IF(B33="","",IF(H33&lt;&gt;"",IF(I33="Yes","Verified","Closed - verify"),IF(G33&lt;TODAY(),"Overdue","Open")))</f>
        <v/>
      </c>
      <c r="K33" s="9">
        <f>IF(OR(G33="",H33&lt;&gt;""),"",MAX(0,TODAY()-G33))</f>
        <v/>
      </c>
    </row>
    <row r="34">
      <c r="A34" s="6" t="n"/>
      <c r="B34" s="18" t="n"/>
      <c r="C34" s="6" t="n"/>
      <c r="D34" s="6" t="n"/>
      <c r="E34" s="6" t="n"/>
      <c r="F34" s="6" t="n"/>
      <c r="G34" s="19">
        <f>IF(OR(B34="",E34=""),"",B34+INDEX(Scores!$B$27:$B$29,MATCH(E34,Scores!$A$27:$A$29,0)))</f>
        <v/>
      </c>
      <c r="H34" s="18" t="n"/>
      <c r="I34" s="6" t="n"/>
      <c r="J34" s="9">
        <f>IF(B34="","",IF(H34&lt;&gt;"",IF(I34="Yes","Verified","Closed - verify"),IF(G34&lt;TODAY(),"Overdue","Open")))</f>
        <v/>
      </c>
      <c r="K34" s="9">
        <f>IF(OR(G34="",H34&lt;&gt;""),"",MAX(0,TODAY()-G34))</f>
        <v/>
      </c>
    </row>
    <row r="35">
      <c r="A35" s="6" t="n"/>
      <c r="B35" s="18" t="n"/>
      <c r="C35" s="6" t="n"/>
      <c r="D35" s="6" t="n"/>
      <c r="E35" s="6" t="n"/>
      <c r="F35" s="6" t="n"/>
      <c r="G35" s="19">
        <f>IF(OR(B35="",E35=""),"",B35+INDEX(Scores!$B$27:$B$29,MATCH(E35,Scores!$A$27:$A$29,0)))</f>
        <v/>
      </c>
      <c r="H35" s="18" t="n"/>
      <c r="I35" s="6" t="n"/>
      <c r="J35" s="9">
        <f>IF(B35="","",IF(H35&lt;&gt;"",IF(I35="Yes","Verified","Closed - verify"),IF(G35&lt;TODAY(),"Overdue","Open")))</f>
        <v/>
      </c>
      <c r="K35" s="9">
        <f>IF(OR(G35="",H35&lt;&gt;""),"",MAX(0,TODAY()-G35))</f>
        <v/>
      </c>
    </row>
    <row r="36">
      <c r="A36" s="6" t="n"/>
      <c r="B36" s="18" t="n"/>
      <c r="C36" s="6" t="n"/>
      <c r="D36" s="6" t="n"/>
      <c r="E36" s="6" t="n"/>
      <c r="F36" s="6" t="n"/>
      <c r="G36" s="19">
        <f>IF(OR(B36="",E36=""),"",B36+INDEX(Scores!$B$27:$B$29,MATCH(E36,Scores!$A$27:$A$29,0)))</f>
        <v/>
      </c>
      <c r="H36" s="18" t="n"/>
      <c r="I36" s="6" t="n"/>
      <c r="J36" s="9">
        <f>IF(B36="","",IF(H36&lt;&gt;"",IF(I36="Yes","Verified","Closed - verify"),IF(G36&lt;TODAY(),"Overdue","Open")))</f>
        <v/>
      </c>
      <c r="K36" s="9">
        <f>IF(OR(G36="",H36&lt;&gt;""),"",MAX(0,TODAY()-G36))</f>
        <v/>
      </c>
    </row>
    <row r="37">
      <c r="A37" s="6" t="n"/>
      <c r="B37" s="18" t="n"/>
      <c r="C37" s="6" t="n"/>
      <c r="D37" s="6" t="n"/>
      <c r="E37" s="6" t="n"/>
      <c r="F37" s="6" t="n"/>
      <c r="G37" s="19">
        <f>IF(OR(B37="",E37=""),"",B37+INDEX(Scores!$B$27:$B$29,MATCH(E37,Scores!$A$27:$A$29,0)))</f>
        <v/>
      </c>
      <c r="H37" s="18" t="n"/>
      <c r="I37" s="6" t="n"/>
      <c r="J37" s="9">
        <f>IF(B37="","",IF(H37&lt;&gt;"",IF(I37="Yes","Verified","Closed - verify"),IF(G37&lt;TODAY(),"Overdue","Open")))</f>
        <v/>
      </c>
      <c r="K37" s="9">
        <f>IF(OR(G37="",H37&lt;&gt;""),"",MAX(0,TODAY()-G37))</f>
        <v/>
      </c>
    </row>
    <row r="38">
      <c r="A38" s="6" t="n"/>
      <c r="B38" s="18" t="n"/>
      <c r="C38" s="6" t="n"/>
      <c r="D38" s="6" t="n"/>
      <c r="E38" s="6" t="n"/>
      <c r="F38" s="6" t="n"/>
      <c r="G38" s="19">
        <f>IF(OR(B38="",E38=""),"",B38+INDEX(Scores!$B$27:$B$29,MATCH(E38,Scores!$A$27:$A$29,0)))</f>
        <v/>
      </c>
      <c r="H38" s="18" t="n"/>
      <c r="I38" s="6" t="n"/>
      <c r="J38" s="9">
        <f>IF(B38="","",IF(H38&lt;&gt;"",IF(I38="Yes","Verified","Closed - verify"),IF(G38&lt;TODAY(),"Overdue","Open")))</f>
        <v/>
      </c>
      <c r="K38" s="9">
        <f>IF(OR(G38="",H38&lt;&gt;""),"",MAX(0,TODAY()-G38))</f>
        <v/>
      </c>
    </row>
    <row r="39">
      <c r="A39" s="6" t="n"/>
      <c r="B39" s="18" t="n"/>
      <c r="C39" s="6" t="n"/>
      <c r="D39" s="6" t="n"/>
      <c r="E39" s="6" t="n"/>
      <c r="F39" s="6" t="n"/>
      <c r="G39" s="19">
        <f>IF(OR(B39="",E39=""),"",B39+INDEX(Scores!$B$27:$B$29,MATCH(E39,Scores!$A$27:$A$29,0)))</f>
        <v/>
      </c>
      <c r="H39" s="18" t="n"/>
      <c r="I39" s="6" t="n"/>
      <c r="J39" s="9">
        <f>IF(B39="","",IF(H39&lt;&gt;"",IF(I39="Yes","Verified","Closed - verify"),IF(G39&lt;TODAY(),"Overdue","Open")))</f>
        <v/>
      </c>
      <c r="K39" s="9">
        <f>IF(OR(G39="",H39&lt;&gt;""),"",MAX(0,TODAY()-G39))</f>
        <v/>
      </c>
    </row>
    <row r="40">
      <c r="A40" s="6" t="n"/>
      <c r="B40" s="18" t="n"/>
      <c r="C40" s="6" t="n"/>
      <c r="D40" s="6" t="n"/>
      <c r="E40" s="6" t="n"/>
      <c r="F40" s="6" t="n"/>
      <c r="G40" s="19">
        <f>IF(OR(B40="",E40=""),"",B40+INDEX(Scores!$B$27:$B$29,MATCH(E40,Scores!$A$27:$A$29,0)))</f>
        <v/>
      </c>
      <c r="H40" s="18" t="n"/>
      <c r="I40" s="6" t="n"/>
      <c r="J40" s="9">
        <f>IF(B40="","",IF(H40&lt;&gt;"",IF(I40="Yes","Verified","Closed - verify"),IF(G40&lt;TODAY(),"Overdue","Open")))</f>
        <v/>
      </c>
      <c r="K40" s="9">
        <f>IF(OR(G40="",H40&lt;&gt;""),"",MAX(0,TODAY()-G40))</f>
        <v/>
      </c>
    </row>
    <row r="41">
      <c r="A41" s="6" t="n"/>
      <c r="B41" s="18" t="n"/>
      <c r="C41" s="6" t="n"/>
      <c r="D41" s="6" t="n"/>
      <c r="E41" s="6" t="n"/>
      <c r="F41" s="6" t="n"/>
      <c r="G41" s="19">
        <f>IF(OR(B41="",E41=""),"",B41+INDEX(Scores!$B$27:$B$29,MATCH(E41,Scores!$A$27:$A$29,0)))</f>
        <v/>
      </c>
      <c r="H41" s="18" t="n"/>
      <c r="I41" s="6" t="n"/>
      <c r="J41" s="9">
        <f>IF(B41="","",IF(H41&lt;&gt;"",IF(I41="Yes","Verified","Closed - verify"),IF(G41&lt;TODAY(),"Overdue","Open")))</f>
        <v/>
      </c>
      <c r="K41" s="9">
        <f>IF(OR(G41="",H41&lt;&gt;""),"",MAX(0,TODAY()-G41))</f>
        <v/>
      </c>
    </row>
    <row r="42">
      <c r="A42" s="6" t="n"/>
      <c r="B42" s="18" t="n"/>
      <c r="C42" s="6" t="n"/>
      <c r="D42" s="6" t="n"/>
      <c r="E42" s="6" t="n"/>
      <c r="F42" s="6" t="n"/>
      <c r="G42" s="19">
        <f>IF(OR(B42="",E42=""),"",B42+INDEX(Scores!$B$27:$B$29,MATCH(E42,Scores!$A$27:$A$29,0)))</f>
        <v/>
      </c>
      <c r="H42" s="18" t="n"/>
      <c r="I42" s="6" t="n"/>
      <c r="J42" s="9">
        <f>IF(B42="","",IF(H42&lt;&gt;"",IF(I42="Yes","Verified","Closed - verify"),IF(G42&lt;TODAY(),"Overdue","Open")))</f>
        <v/>
      </c>
      <c r="K42" s="9">
        <f>IF(OR(G42="",H42&lt;&gt;""),"",MAX(0,TODAY()-G42))</f>
        <v/>
      </c>
    </row>
    <row r="43">
      <c r="A43" s="6" t="n"/>
      <c r="B43" s="18" t="n"/>
      <c r="C43" s="6" t="n"/>
      <c r="D43" s="6" t="n"/>
      <c r="E43" s="6" t="n"/>
      <c r="F43" s="6" t="n"/>
      <c r="G43" s="19">
        <f>IF(OR(B43="",E43=""),"",B43+INDEX(Scores!$B$27:$B$29,MATCH(E43,Scores!$A$27:$A$29,0)))</f>
        <v/>
      </c>
      <c r="H43" s="18" t="n"/>
      <c r="I43" s="6" t="n"/>
      <c r="J43" s="9">
        <f>IF(B43="","",IF(H43&lt;&gt;"",IF(I43="Yes","Verified","Closed - verify"),IF(G43&lt;TODAY(),"Overdue","Open")))</f>
        <v/>
      </c>
      <c r="K43" s="9">
        <f>IF(OR(G43="",H43&lt;&gt;""),"",MAX(0,TODAY()-G43))</f>
        <v/>
      </c>
    </row>
    <row r="44">
      <c r="A44" s="6" t="n"/>
      <c r="B44" s="18" t="n"/>
      <c r="C44" s="6" t="n"/>
      <c r="D44" s="6" t="n"/>
      <c r="E44" s="6" t="n"/>
      <c r="F44" s="6" t="n"/>
      <c r="G44" s="19">
        <f>IF(OR(B44="",E44=""),"",B44+INDEX(Scores!$B$27:$B$29,MATCH(E44,Scores!$A$27:$A$29,0)))</f>
        <v/>
      </c>
      <c r="H44" s="18" t="n"/>
      <c r="I44" s="6" t="n"/>
      <c r="J44" s="9">
        <f>IF(B44="","",IF(H44&lt;&gt;"",IF(I44="Yes","Verified","Closed - verify"),IF(G44&lt;TODAY(),"Overdue","Open")))</f>
        <v/>
      </c>
      <c r="K44" s="9">
        <f>IF(OR(G44="",H44&lt;&gt;""),"",MAX(0,TODAY()-G44))</f>
        <v/>
      </c>
    </row>
    <row r="45">
      <c r="A45" s="6" t="n"/>
      <c r="B45" s="18" t="n"/>
      <c r="C45" s="6" t="n"/>
      <c r="D45" s="6" t="n"/>
      <c r="E45" s="6" t="n"/>
      <c r="F45" s="6" t="n"/>
      <c r="G45" s="19">
        <f>IF(OR(B45="",E45=""),"",B45+INDEX(Scores!$B$27:$B$29,MATCH(E45,Scores!$A$27:$A$29,0)))</f>
        <v/>
      </c>
      <c r="H45" s="18" t="n"/>
      <c r="I45" s="6" t="n"/>
      <c r="J45" s="9">
        <f>IF(B45="","",IF(H45&lt;&gt;"",IF(I45="Yes","Verified","Closed - verify"),IF(G45&lt;TODAY(),"Overdue","Open")))</f>
        <v/>
      </c>
      <c r="K45" s="9">
        <f>IF(OR(G45="",H45&lt;&gt;""),"",MAX(0,TODAY()-G45))</f>
        <v/>
      </c>
    </row>
    <row r="46">
      <c r="A46" s="6" t="n"/>
      <c r="B46" s="18" t="n"/>
      <c r="C46" s="6" t="n"/>
      <c r="D46" s="6" t="n"/>
      <c r="E46" s="6" t="n"/>
      <c r="F46" s="6" t="n"/>
      <c r="G46" s="19">
        <f>IF(OR(B46="",E46=""),"",B46+INDEX(Scores!$B$27:$B$29,MATCH(E46,Scores!$A$27:$A$29,0)))</f>
        <v/>
      </c>
      <c r="H46" s="18" t="n"/>
      <c r="I46" s="6" t="n"/>
      <c r="J46" s="9">
        <f>IF(B46="","",IF(H46&lt;&gt;"",IF(I46="Yes","Verified","Closed - verify"),IF(G46&lt;TODAY(),"Overdue","Open")))</f>
        <v/>
      </c>
      <c r="K46" s="9">
        <f>IF(OR(G46="",H46&lt;&gt;""),"",MAX(0,TODAY()-G46))</f>
        <v/>
      </c>
    </row>
    <row r="47">
      <c r="A47" s="6" t="n"/>
      <c r="B47" s="18" t="n"/>
      <c r="C47" s="6" t="n"/>
      <c r="D47" s="6" t="n"/>
      <c r="E47" s="6" t="n"/>
      <c r="F47" s="6" t="n"/>
      <c r="G47" s="19">
        <f>IF(OR(B47="",E47=""),"",B47+INDEX(Scores!$B$27:$B$29,MATCH(E47,Scores!$A$27:$A$29,0)))</f>
        <v/>
      </c>
      <c r="H47" s="18" t="n"/>
      <c r="I47" s="6" t="n"/>
      <c r="J47" s="9">
        <f>IF(B47="","",IF(H47&lt;&gt;"",IF(I47="Yes","Verified","Closed - verify"),IF(G47&lt;TODAY(),"Overdue","Open")))</f>
        <v/>
      </c>
      <c r="K47" s="9">
        <f>IF(OR(G47="",H47&lt;&gt;""),"",MAX(0,TODAY()-G47))</f>
        <v/>
      </c>
    </row>
    <row r="48">
      <c r="A48" s="6" t="n"/>
      <c r="B48" s="18" t="n"/>
      <c r="C48" s="6" t="n"/>
      <c r="D48" s="6" t="n"/>
      <c r="E48" s="6" t="n"/>
      <c r="F48" s="6" t="n"/>
      <c r="G48" s="19">
        <f>IF(OR(B48="",E48=""),"",B48+INDEX(Scores!$B$27:$B$29,MATCH(E48,Scores!$A$27:$A$29,0)))</f>
        <v/>
      </c>
      <c r="H48" s="18" t="n"/>
      <c r="I48" s="6" t="n"/>
      <c r="J48" s="9">
        <f>IF(B48="","",IF(H48&lt;&gt;"",IF(I48="Yes","Verified","Closed - verify"),IF(G48&lt;TODAY(),"Overdue","Open")))</f>
        <v/>
      </c>
      <c r="K48" s="9">
        <f>IF(OR(G48="",H48&lt;&gt;""),"",MAX(0,TODAY()-G48))</f>
        <v/>
      </c>
    </row>
    <row r="49">
      <c r="A49" s="6" t="n"/>
      <c r="B49" s="18" t="n"/>
      <c r="C49" s="6" t="n"/>
      <c r="D49" s="6" t="n"/>
      <c r="E49" s="6" t="n"/>
      <c r="F49" s="6" t="n"/>
      <c r="G49" s="19">
        <f>IF(OR(B49="",E49=""),"",B49+INDEX(Scores!$B$27:$B$29,MATCH(E49,Scores!$A$27:$A$29,0)))</f>
        <v/>
      </c>
      <c r="H49" s="18" t="n"/>
      <c r="I49" s="6" t="n"/>
      <c r="J49" s="9">
        <f>IF(B49="","",IF(H49&lt;&gt;"",IF(I49="Yes","Verified","Closed - verify"),IF(G49&lt;TODAY(),"Overdue","Open")))</f>
        <v/>
      </c>
      <c r="K49" s="9">
        <f>IF(OR(G49="",H49&lt;&gt;""),"",MAX(0,TODAY()-G49))</f>
        <v/>
      </c>
    </row>
    <row r="50">
      <c r="A50" s="6" t="n"/>
      <c r="B50" s="18" t="n"/>
      <c r="C50" s="6" t="n"/>
      <c r="D50" s="6" t="n"/>
      <c r="E50" s="6" t="n"/>
      <c r="F50" s="6" t="n"/>
      <c r="G50" s="19">
        <f>IF(OR(B50="",E50=""),"",B50+INDEX(Scores!$B$27:$B$29,MATCH(E50,Scores!$A$27:$A$29,0)))</f>
        <v/>
      </c>
      <c r="H50" s="18" t="n"/>
      <c r="I50" s="6" t="n"/>
      <c r="J50" s="9">
        <f>IF(B50="","",IF(H50&lt;&gt;"",IF(I50="Yes","Verified","Closed - verify"),IF(G50&lt;TODAY(),"Overdue","Open")))</f>
        <v/>
      </c>
      <c r="K50" s="9">
        <f>IF(OR(G50="",H50&lt;&gt;""),"",MAX(0,TODAY()-G50))</f>
        <v/>
      </c>
    </row>
    <row r="51">
      <c r="A51" s="6" t="n"/>
      <c r="B51" s="18" t="n"/>
      <c r="C51" s="6" t="n"/>
      <c r="D51" s="6" t="n"/>
      <c r="E51" s="6" t="n"/>
      <c r="F51" s="6" t="n"/>
      <c r="G51" s="19">
        <f>IF(OR(B51="",E51=""),"",B51+INDEX(Scores!$B$27:$B$29,MATCH(E51,Scores!$A$27:$A$29,0)))</f>
        <v/>
      </c>
      <c r="H51" s="18" t="n"/>
      <c r="I51" s="6" t="n"/>
      <c r="J51" s="9">
        <f>IF(B51="","",IF(H51&lt;&gt;"",IF(I51="Yes","Verified","Closed - verify"),IF(G51&lt;TODAY(),"Overdue","Open")))</f>
        <v/>
      </c>
      <c r="K51" s="9">
        <f>IF(OR(G51="",H51&lt;&gt;""),"",MAX(0,TODAY()-G51))</f>
        <v/>
      </c>
    </row>
    <row r="52">
      <c r="A52" s="6" t="n"/>
      <c r="B52" s="18" t="n"/>
      <c r="C52" s="6" t="n"/>
      <c r="D52" s="6" t="n"/>
      <c r="E52" s="6" t="n"/>
      <c r="F52" s="6" t="n"/>
      <c r="G52" s="19">
        <f>IF(OR(B52="",E52=""),"",B52+INDEX(Scores!$B$27:$B$29,MATCH(E52,Scores!$A$27:$A$29,0)))</f>
        <v/>
      </c>
      <c r="H52" s="18" t="n"/>
      <c r="I52" s="6" t="n"/>
      <c r="J52" s="9">
        <f>IF(B52="","",IF(H52&lt;&gt;"",IF(I52="Yes","Verified","Closed - verify"),IF(G52&lt;TODAY(),"Overdue","Open")))</f>
        <v/>
      </c>
      <c r="K52" s="9">
        <f>IF(OR(G52="",H52&lt;&gt;""),"",MAX(0,TODAY()-G52))</f>
        <v/>
      </c>
    </row>
    <row r="53">
      <c r="A53" s="6" t="n"/>
      <c r="B53" s="18" t="n"/>
      <c r="C53" s="6" t="n"/>
      <c r="D53" s="6" t="n"/>
      <c r="E53" s="6" t="n"/>
      <c r="F53" s="6" t="n"/>
      <c r="G53" s="19">
        <f>IF(OR(B53="",E53=""),"",B53+INDEX(Scores!$B$27:$B$29,MATCH(E53,Scores!$A$27:$A$29,0)))</f>
        <v/>
      </c>
      <c r="H53" s="18" t="n"/>
      <c r="I53" s="6" t="n"/>
      <c r="J53" s="9">
        <f>IF(B53="","",IF(H53&lt;&gt;"",IF(I53="Yes","Verified","Closed - verify"),IF(G53&lt;TODAY(),"Overdue","Open")))</f>
        <v/>
      </c>
      <c r="K53" s="9">
        <f>IF(OR(G53="",H53&lt;&gt;""),"",MAX(0,TODAY()-G53))</f>
        <v/>
      </c>
    </row>
    <row r="54">
      <c r="A54" s="6" t="n"/>
      <c r="B54" s="18" t="n"/>
      <c r="C54" s="6" t="n"/>
      <c r="D54" s="6" t="n"/>
      <c r="E54" s="6" t="n"/>
      <c r="F54" s="6" t="n"/>
      <c r="G54" s="19">
        <f>IF(OR(B54="",E54=""),"",B54+INDEX(Scores!$B$27:$B$29,MATCH(E54,Scores!$A$27:$A$29,0)))</f>
        <v/>
      </c>
      <c r="H54" s="18" t="n"/>
      <c r="I54" s="6" t="n"/>
      <c r="J54" s="9">
        <f>IF(B54="","",IF(H54&lt;&gt;"",IF(I54="Yes","Verified","Closed - verify"),IF(G54&lt;TODAY(),"Overdue","Open")))</f>
        <v/>
      </c>
      <c r="K54" s="9">
        <f>IF(OR(G54="",H54&lt;&gt;""),"",MAX(0,TODAY()-G54))</f>
        <v/>
      </c>
    </row>
    <row r="55">
      <c r="A55" s="6" t="n"/>
      <c r="B55" s="18" t="n"/>
      <c r="C55" s="6" t="n"/>
      <c r="D55" s="6" t="n"/>
      <c r="E55" s="6" t="n"/>
      <c r="F55" s="6" t="n"/>
      <c r="G55" s="19">
        <f>IF(OR(B55="",E55=""),"",B55+INDEX(Scores!$B$27:$B$29,MATCH(E55,Scores!$A$27:$A$29,0)))</f>
        <v/>
      </c>
      <c r="H55" s="18" t="n"/>
      <c r="I55" s="6" t="n"/>
      <c r="J55" s="9">
        <f>IF(B55="","",IF(H55&lt;&gt;"",IF(I55="Yes","Verified","Closed - verify"),IF(G55&lt;TODAY(),"Overdue","Open")))</f>
        <v/>
      </c>
      <c r="K55" s="9">
        <f>IF(OR(G55="",H55&lt;&gt;""),"",MAX(0,TODAY()-G55))</f>
        <v/>
      </c>
    </row>
    <row r="56">
      <c r="A56" s="6" t="n"/>
      <c r="B56" s="18" t="n"/>
      <c r="C56" s="6" t="n"/>
      <c r="D56" s="6" t="n"/>
      <c r="E56" s="6" t="n"/>
      <c r="F56" s="6" t="n"/>
      <c r="G56" s="19">
        <f>IF(OR(B56="",E56=""),"",B56+INDEX(Scores!$B$27:$B$29,MATCH(E56,Scores!$A$27:$A$29,0)))</f>
        <v/>
      </c>
      <c r="H56" s="18" t="n"/>
      <c r="I56" s="6" t="n"/>
      <c r="J56" s="9">
        <f>IF(B56="","",IF(H56&lt;&gt;"",IF(I56="Yes","Verified","Closed - verify"),IF(G56&lt;TODAY(),"Overdue","Open")))</f>
        <v/>
      </c>
      <c r="K56" s="9">
        <f>IF(OR(G56="",H56&lt;&gt;""),"",MAX(0,TODAY()-G56))</f>
        <v/>
      </c>
    </row>
    <row r="57">
      <c r="A57" s="6" t="n"/>
      <c r="B57" s="18" t="n"/>
      <c r="C57" s="6" t="n"/>
      <c r="D57" s="6" t="n"/>
      <c r="E57" s="6" t="n"/>
      <c r="F57" s="6" t="n"/>
      <c r="G57" s="19">
        <f>IF(OR(B57="",E57=""),"",B57+INDEX(Scores!$B$27:$B$29,MATCH(E57,Scores!$A$27:$A$29,0)))</f>
        <v/>
      </c>
      <c r="H57" s="18" t="n"/>
      <c r="I57" s="6" t="n"/>
      <c r="J57" s="9">
        <f>IF(B57="","",IF(H57&lt;&gt;"",IF(I57="Yes","Verified","Closed - verify"),IF(G57&lt;TODAY(),"Overdue","Open")))</f>
        <v/>
      </c>
      <c r="K57" s="9">
        <f>IF(OR(G57="",H57&lt;&gt;""),"",MAX(0,TODAY()-G57))</f>
        <v/>
      </c>
    </row>
    <row r="58">
      <c r="A58" s="6" t="n"/>
      <c r="B58" s="18" t="n"/>
      <c r="C58" s="6" t="n"/>
      <c r="D58" s="6" t="n"/>
      <c r="E58" s="6" t="n"/>
      <c r="F58" s="6" t="n"/>
      <c r="G58" s="19">
        <f>IF(OR(B58="",E58=""),"",B58+INDEX(Scores!$B$27:$B$29,MATCH(E58,Scores!$A$27:$A$29,0)))</f>
        <v/>
      </c>
      <c r="H58" s="18" t="n"/>
      <c r="I58" s="6" t="n"/>
      <c r="J58" s="9">
        <f>IF(B58="","",IF(H58&lt;&gt;"",IF(I58="Yes","Verified","Closed - verify"),IF(G58&lt;TODAY(),"Overdue","Open")))</f>
        <v/>
      </c>
      <c r="K58" s="9">
        <f>IF(OR(G58="",H58&lt;&gt;""),"",MAX(0,TODAY()-G58))</f>
        <v/>
      </c>
    </row>
    <row r="59">
      <c r="A59" s="6" t="n"/>
      <c r="B59" s="18" t="n"/>
      <c r="C59" s="6" t="n"/>
      <c r="D59" s="6" t="n"/>
      <c r="E59" s="6" t="n"/>
      <c r="F59" s="6" t="n"/>
      <c r="G59" s="19">
        <f>IF(OR(B59="",E59=""),"",B59+INDEX(Scores!$B$27:$B$29,MATCH(E59,Scores!$A$27:$A$29,0)))</f>
        <v/>
      </c>
      <c r="H59" s="18" t="n"/>
      <c r="I59" s="6" t="n"/>
      <c r="J59" s="9">
        <f>IF(B59="","",IF(H59&lt;&gt;"",IF(I59="Yes","Verified","Closed - verify"),IF(G59&lt;TODAY(),"Overdue","Open")))</f>
        <v/>
      </c>
      <c r="K59" s="9">
        <f>IF(OR(G59="",H59&lt;&gt;""),"",MAX(0,TODAY()-G59))</f>
        <v/>
      </c>
    </row>
    <row r="60">
      <c r="A60" s="6" t="n"/>
      <c r="B60" s="18" t="n"/>
      <c r="C60" s="6" t="n"/>
      <c r="D60" s="6" t="n"/>
      <c r="E60" s="6" t="n"/>
      <c r="F60" s="6" t="n"/>
      <c r="G60" s="19">
        <f>IF(OR(B60="",E60=""),"",B60+INDEX(Scores!$B$27:$B$29,MATCH(E60,Scores!$A$27:$A$29,0)))</f>
        <v/>
      </c>
      <c r="H60" s="18" t="n"/>
      <c r="I60" s="6" t="n"/>
      <c r="J60" s="9">
        <f>IF(B60="","",IF(H60&lt;&gt;"",IF(I60="Yes","Verified","Closed - verify"),IF(G60&lt;TODAY(),"Overdue","Open")))</f>
        <v/>
      </c>
      <c r="K60" s="9">
        <f>IF(OR(G60="",H60&lt;&gt;""),"",MAX(0,TODAY()-G60))</f>
        <v/>
      </c>
    </row>
    <row r="61">
      <c r="A61" s="6" t="n"/>
      <c r="B61" s="18" t="n"/>
      <c r="C61" s="6" t="n"/>
      <c r="D61" s="6" t="n"/>
      <c r="E61" s="6" t="n"/>
      <c r="F61" s="6" t="n"/>
      <c r="G61" s="19">
        <f>IF(OR(B61="",E61=""),"",B61+INDEX(Scores!$B$27:$B$29,MATCH(E61,Scores!$A$27:$A$29,0)))</f>
        <v/>
      </c>
      <c r="H61" s="18" t="n"/>
      <c r="I61" s="6" t="n"/>
      <c r="J61" s="9">
        <f>IF(B61="","",IF(H61&lt;&gt;"",IF(I61="Yes","Verified","Closed - verify"),IF(G61&lt;TODAY(),"Overdue","Open")))</f>
        <v/>
      </c>
      <c r="K61" s="9">
        <f>IF(OR(G61="",H61&lt;&gt;""),"",MAX(0,TODAY()-G61))</f>
        <v/>
      </c>
    </row>
    <row r="62">
      <c r="A62" s="6" t="n"/>
      <c r="B62" s="18" t="n"/>
      <c r="C62" s="6" t="n"/>
      <c r="D62" s="6" t="n"/>
      <c r="E62" s="6" t="n"/>
      <c r="F62" s="6" t="n"/>
      <c r="G62" s="19">
        <f>IF(OR(B62="",E62=""),"",B62+INDEX(Scores!$B$27:$B$29,MATCH(E62,Scores!$A$27:$A$29,0)))</f>
        <v/>
      </c>
      <c r="H62" s="18" t="n"/>
      <c r="I62" s="6" t="n"/>
      <c r="J62" s="9">
        <f>IF(B62="","",IF(H62&lt;&gt;"",IF(I62="Yes","Verified","Closed - verify"),IF(G62&lt;TODAY(),"Overdue","Open")))</f>
        <v/>
      </c>
      <c r="K62" s="9">
        <f>IF(OR(G62="",H62&lt;&gt;""),"",MAX(0,TODAY()-G62))</f>
        <v/>
      </c>
    </row>
    <row r="63">
      <c r="A63" s="6" t="n"/>
      <c r="B63" s="18" t="n"/>
      <c r="C63" s="6" t="n"/>
      <c r="D63" s="6" t="n"/>
      <c r="E63" s="6" t="n"/>
      <c r="F63" s="6" t="n"/>
      <c r="G63" s="19">
        <f>IF(OR(B63="",E63=""),"",B63+INDEX(Scores!$B$27:$B$29,MATCH(E63,Scores!$A$27:$A$29,0)))</f>
        <v/>
      </c>
      <c r="H63" s="18" t="n"/>
      <c r="I63" s="6" t="n"/>
      <c r="J63" s="9">
        <f>IF(B63="","",IF(H63&lt;&gt;"",IF(I63="Yes","Verified","Closed - verify"),IF(G63&lt;TODAY(),"Overdue","Open")))</f>
        <v/>
      </c>
      <c r="K63" s="9">
        <f>IF(OR(G63="",H63&lt;&gt;""),"",MAX(0,TODAY()-G63))</f>
        <v/>
      </c>
    </row>
    <row r="64">
      <c r="A64" s="6" t="n"/>
      <c r="B64" s="18" t="n"/>
      <c r="C64" s="6" t="n"/>
      <c r="D64" s="6" t="n"/>
      <c r="E64" s="6" t="n"/>
      <c r="F64" s="6" t="n"/>
      <c r="G64" s="19">
        <f>IF(OR(B64="",E64=""),"",B64+INDEX(Scores!$B$27:$B$29,MATCH(E64,Scores!$A$27:$A$29,0)))</f>
        <v/>
      </c>
      <c r="H64" s="18" t="n"/>
      <c r="I64" s="6" t="n"/>
      <c r="J64" s="9">
        <f>IF(B64="","",IF(H64&lt;&gt;"",IF(I64="Yes","Verified","Closed - verify"),IF(G64&lt;TODAY(),"Overdue","Open")))</f>
        <v/>
      </c>
      <c r="K64" s="9">
        <f>IF(OR(G64="",H64&lt;&gt;""),"",MAX(0,TODAY()-G64))</f>
        <v/>
      </c>
    </row>
    <row r="65">
      <c r="A65" s="6" t="n"/>
      <c r="B65" s="18" t="n"/>
      <c r="C65" s="6" t="n"/>
      <c r="D65" s="6" t="n"/>
      <c r="E65" s="6" t="n"/>
      <c r="F65" s="6" t="n"/>
      <c r="G65" s="19">
        <f>IF(OR(B65="",E65=""),"",B65+INDEX(Scores!$B$27:$B$29,MATCH(E65,Scores!$A$27:$A$29,0)))</f>
        <v/>
      </c>
      <c r="H65" s="18" t="n"/>
      <c r="I65" s="6" t="n"/>
      <c r="J65" s="9">
        <f>IF(B65="","",IF(H65&lt;&gt;"",IF(I65="Yes","Verified","Closed - verify"),IF(G65&lt;TODAY(),"Overdue","Open")))</f>
        <v/>
      </c>
      <c r="K65" s="9">
        <f>IF(OR(G65="",H65&lt;&gt;""),"",MAX(0,TODAY()-G65))</f>
        <v/>
      </c>
    </row>
    <row r="66">
      <c r="A66" s="6" t="n"/>
      <c r="B66" s="18" t="n"/>
      <c r="C66" s="6" t="n"/>
      <c r="D66" s="6" t="n"/>
      <c r="E66" s="6" t="n"/>
      <c r="F66" s="6" t="n"/>
      <c r="G66" s="19">
        <f>IF(OR(B66="",E66=""),"",B66+INDEX(Scores!$B$27:$B$29,MATCH(E66,Scores!$A$27:$A$29,0)))</f>
        <v/>
      </c>
      <c r="H66" s="18" t="n"/>
      <c r="I66" s="6" t="n"/>
      <c r="J66" s="9">
        <f>IF(B66="","",IF(H66&lt;&gt;"",IF(I66="Yes","Verified","Closed - verify"),IF(G66&lt;TODAY(),"Overdue","Open")))</f>
        <v/>
      </c>
      <c r="K66" s="9">
        <f>IF(OR(G66="",H66&lt;&gt;""),"",MAX(0,TODAY()-G66))</f>
        <v/>
      </c>
    </row>
    <row r="67">
      <c r="A67" s="6" t="n"/>
      <c r="B67" s="18" t="n"/>
      <c r="C67" s="6" t="n"/>
      <c r="D67" s="6" t="n"/>
      <c r="E67" s="6" t="n"/>
      <c r="F67" s="6" t="n"/>
      <c r="G67" s="19">
        <f>IF(OR(B67="",E67=""),"",B67+INDEX(Scores!$B$27:$B$29,MATCH(E67,Scores!$A$27:$A$29,0)))</f>
        <v/>
      </c>
      <c r="H67" s="18" t="n"/>
      <c r="I67" s="6" t="n"/>
      <c r="J67" s="9">
        <f>IF(B67="","",IF(H67&lt;&gt;"",IF(I67="Yes","Verified","Closed - verify"),IF(G67&lt;TODAY(),"Overdue","Open")))</f>
        <v/>
      </c>
      <c r="K67" s="9">
        <f>IF(OR(G67="",H67&lt;&gt;""),"",MAX(0,TODAY()-G67))</f>
        <v/>
      </c>
    </row>
    <row r="68">
      <c r="A68" s="6" t="n"/>
      <c r="B68" s="18" t="n"/>
      <c r="C68" s="6" t="n"/>
      <c r="D68" s="6" t="n"/>
      <c r="E68" s="6" t="n"/>
      <c r="F68" s="6" t="n"/>
      <c r="G68" s="19">
        <f>IF(OR(B68="",E68=""),"",B68+INDEX(Scores!$B$27:$B$29,MATCH(E68,Scores!$A$27:$A$29,0)))</f>
        <v/>
      </c>
      <c r="H68" s="18" t="n"/>
      <c r="I68" s="6" t="n"/>
      <c r="J68" s="9">
        <f>IF(B68="","",IF(H68&lt;&gt;"",IF(I68="Yes","Verified","Closed - verify"),IF(G68&lt;TODAY(),"Overdue","Open")))</f>
        <v/>
      </c>
      <c r="K68" s="9">
        <f>IF(OR(G68="",H68&lt;&gt;""),"",MAX(0,TODAY()-G68))</f>
        <v/>
      </c>
    </row>
    <row r="69">
      <c r="A69" s="6" t="n"/>
      <c r="B69" s="18" t="n"/>
      <c r="C69" s="6" t="n"/>
      <c r="D69" s="6" t="n"/>
      <c r="E69" s="6" t="n"/>
      <c r="F69" s="6" t="n"/>
      <c r="G69" s="19">
        <f>IF(OR(B69="",E69=""),"",B69+INDEX(Scores!$B$27:$B$29,MATCH(E69,Scores!$A$27:$A$29,0)))</f>
        <v/>
      </c>
      <c r="H69" s="18" t="n"/>
      <c r="I69" s="6" t="n"/>
      <c r="J69" s="9">
        <f>IF(B69="","",IF(H69&lt;&gt;"",IF(I69="Yes","Verified","Closed - verify"),IF(G69&lt;TODAY(),"Overdue","Open")))</f>
        <v/>
      </c>
      <c r="K69" s="9">
        <f>IF(OR(G69="",H69&lt;&gt;""),"",MAX(0,TODAY()-G69))</f>
        <v/>
      </c>
    </row>
    <row r="70">
      <c r="A70" s="6" t="n"/>
      <c r="B70" s="18" t="n"/>
      <c r="C70" s="6" t="n"/>
      <c r="D70" s="6" t="n"/>
      <c r="E70" s="6" t="n"/>
      <c r="F70" s="6" t="n"/>
      <c r="G70" s="19">
        <f>IF(OR(B70="",E70=""),"",B70+INDEX(Scores!$B$27:$B$29,MATCH(E70,Scores!$A$27:$A$29,0)))</f>
        <v/>
      </c>
      <c r="H70" s="18" t="n"/>
      <c r="I70" s="6" t="n"/>
      <c r="J70" s="9">
        <f>IF(B70="","",IF(H70&lt;&gt;"",IF(I70="Yes","Verified","Closed - verify"),IF(G70&lt;TODAY(),"Overdue","Open")))</f>
        <v/>
      </c>
      <c r="K70" s="9">
        <f>IF(OR(G70="",H70&lt;&gt;""),"",MAX(0,TODAY()-G70))</f>
        <v/>
      </c>
    </row>
    <row r="71">
      <c r="A71" s="6" t="n"/>
      <c r="B71" s="18" t="n"/>
      <c r="C71" s="6" t="n"/>
      <c r="D71" s="6" t="n"/>
      <c r="E71" s="6" t="n"/>
      <c r="F71" s="6" t="n"/>
      <c r="G71" s="19">
        <f>IF(OR(B71="",E71=""),"",B71+INDEX(Scores!$B$27:$B$29,MATCH(E71,Scores!$A$27:$A$29,0)))</f>
        <v/>
      </c>
      <c r="H71" s="18" t="n"/>
      <c r="I71" s="6" t="n"/>
      <c r="J71" s="9">
        <f>IF(B71="","",IF(H71&lt;&gt;"",IF(I71="Yes","Verified","Closed - verify"),IF(G71&lt;TODAY(),"Overdue","Open")))</f>
        <v/>
      </c>
      <c r="K71" s="9">
        <f>IF(OR(G71="",H71&lt;&gt;""),"",MAX(0,TODAY()-G71))</f>
        <v/>
      </c>
    </row>
    <row r="72">
      <c r="A72" s="6" t="n"/>
      <c r="B72" s="18" t="n"/>
      <c r="C72" s="6" t="n"/>
      <c r="D72" s="6" t="n"/>
      <c r="E72" s="6" t="n"/>
      <c r="F72" s="6" t="n"/>
      <c r="G72" s="19">
        <f>IF(OR(B72="",E72=""),"",B72+INDEX(Scores!$B$27:$B$29,MATCH(E72,Scores!$A$27:$A$29,0)))</f>
        <v/>
      </c>
      <c r="H72" s="18" t="n"/>
      <c r="I72" s="6" t="n"/>
      <c r="J72" s="9">
        <f>IF(B72="","",IF(H72&lt;&gt;"",IF(I72="Yes","Verified","Closed - verify"),IF(G72&lt;TODAY(),"Overdue","Open")))</f>
        <v/>
      </c>
      <c r="K72" s="9">
        <f>IF(OR(G72="",H72&lt;&gt;""),"",MAX(0,TODAY()-G72))</f>
        <v/>
      </c>
    </row>
    <row r="73">
      <c r="A73" s="6" t="n"/>
      <c r="B73" s="18" t="n"/>
      <c r="C73" s="6" t="n"/>
      <c r="D73" s="6" t="n"/>
      <c r="E73" s="6" t="n"/>
      <c r="F73" s="6" t="n"/>
      <c r="G73" s="19">
        <f>IF(OR(B73="",E73=""),"",B73+INDEX(Scores!$B$27:$B$29,MATCH(E73,Scores!$A$27:$A$29,0)))</f>
        <v/>
      </c>
      <c r="H73" s="18" t="n"/>
      <c r="I73" s="6" t="n"/>
      <c r="J73" s="9">
        <f>IF(B73="","",IF(H73&lt;&gt;"",IF(I73="Yes","Verified","Closed - verify"),IF(G73&lt;TODAY(),"Overdue","Open")))</f>
        <v/>
      </c>
      <c r="K73" s="9">
        <f>IF(OR(G73="",H73&lt;&gt;""),"",MAX(0,TODAY()-G73))</f>
        <v/>
      </c>
    </row>
    <row r="74">
      <c r="A74" s="6" t="n"/>
      <c r="B74" s="18" t="n"/>
      <c r="C74" s="6" t="n"/>
      <c r="D74" s="6" t="n"/>
      <c r="E74" s="6" t="n"/>
      <c r="F74" s="6" t="n"/>
      <c r="G74" s="19">
        <f>IF(OR(B74="",E74=""),"",B74+INDEX(Scores!$B$27:$B$29,MATCH(E74,Scores!$A$27:$A$29,0)))</f>
        <v/>
      </c>
      <c r="H74" s="18" t="n"/>
      <c r="I74" s="6" t="n"/>
      <c r="J74" s="9">
        <f>IF(B74="","",IF(H74&lt;&gt;"",IF(I74="Yes","Verified","Closed - verify"),IF(G74&lt;TODAY(),"Overdue","Open")))</f>
        <v/>
      </c>
      <c r="K74" s="9">
        <f>IF(OR(G74="",H74&lt;&gt;""),"",MAX(0,TODAY()-G74))</f>
        <v/>
      </c>
    </row>
    <row r="75">
      <c r="A75" s="6" t="n"/>
      <c r="B75" s="18" t="n"/>
      <c r="C75" s="6" t="n"/>
      <c r="D75" s="6" t="n"/>
      <c r="E75" s="6" t="n"/>
      <c r="F75" s="6" t="n"/>
      <c r="G75" s="19">
        <f>IF(OR(B75="",E75=""),"",B75+INDEX(Scores!$B$27:$B$29,MATCH(E75,Scores!$A$27:$A$29,0)))</f>
        <v/>
      </c>
      <c r="H75" s="18" t="n"/>
      <c r="I75" s="6" t="n"/>
      <c r="J75" s="9">
        <f>IF(B75="","",IF(H75&lt;&gt;"",IF(I75="Yes","Verified","Closed - verify"),IF(G75&lt;TODAY(),"Overdue","Open")))</f>
        <v/>
      </c>
      <c r="K75" s="9">
        <f>IF(OR(G75="",H75&lt;&gt;""),"",MAX(0,TODAY()-G75))</f>
        <v/>
      </c>
    </row>
    <row r="76">
      <c r="A76" s="6" t="n"/>
      <c r="B76" s="18" t="n"/>
      <c r="C76" s="6" t="n"/>
      <c r="D76" s="6" t="n"/>
      <c r="E76" s="6" t="n"/>
      <c r="F76" s="6" t="n"/>
      <c r="G76" s="19">
        <f>IF(OR(B76="",E76=""),"",B76+INDEX(Scores!$B$27:$B$29,MATCH(E76,Scores!$A$27:$A$29,0)))</f>
        <v/>
      </c>
      <c r="H76" s="18" t="n"/>
      <c r="I76" s="6" t="n"/>
      <c r="J76" s="9">
        <f>IF(B76="","",IF(H76&lt;&gt;"",IF(I76="Yes","Verified","Closed - verify"),IF(G76&lt;TODAY(),"Overdue","Open")))</f>
        <v/>
      </c>
      <c r="K76" s="9">
        <f>IF(OR(G76="",H76&lt;&gt;""),"",MAX(0,TODAY()-G76))</f>
        <v/>
      </c>
    </row>
    <row r="77">
      <c r="A77" s="6" t="n"/>
      <c r="B77" s="18" t="n"/>
      <c r="C77" s="6" t="n"/>
      <c r="D77" s="6" t="n"/>
      <c r="E77" s="6" t="n"/>
      <c r="F77" s="6" t="n"/>
      <c r="G77" s="19">
        <f>IF(OR(B77="",E77=""),"",B77+INDEX(Scores!$B$27:$B$29,MATCH(E77,Scores!$A$27:$A$29,0)))</f>
        <v/>
      </c>
      <c r="H77" s="18" t="n"/>
      <c r="I77" s="6" t="n"/>
      <c r="J77" s="9">
        <f>IF(B77="","",IF(H77&lt;&gt;"",IF(I77="Yes","Verified","Closed - verify"),IF(G77&lt;TODAY(),"Overdue","Open")))</f>
        <v/>
      </c>
      <c r="K77" s="9">
        <f>IF(OR(G77="",H77&lt;&gt;""),"",MAX(0,TODAY()-G77))</f>
        <v/>
      </c>
    </row>
    <row r="78">
      <c r="A78" s="6" t="n"/>
      <c r="B78" s="18" t="n"/>
      <c r="C78" s="6" t="n"/>
      <c r="D78" s="6" t="n"/>
      <c r="E78" s="6" t="n"/>
      <c r="F78" s="6" t="n"/>
      <c r="G78" s="19">
        <f>IF(OR(B78="",E78=""),"",B78+INDEX(Scores!$B$27:$B$29,MATCH(E78,Scores!$A$27:$A$29,0)))</f>
        <v/>
      </c>
      <c r="H78" s="18" t="n"/>
      <c r="I78" s="6" t="n"/>
      <c r="J78" s="9">
        <f>IF(B78="","",IF(H78&lt;&gt;"",IF(I78="Yes","Verified","Closed - verify"),IF(G78&lt;TODAY(),"Overdue","Open")))</f>
        <v/>
      </c>
      <c r="K78" s="9">
        <f>IF(OR(G78="",H78&lt;&gt;""),"",MAX(0,TODAY()-G78))</f>
        <v/>
      </c>
    </row>
    <row r="79">
      <c r="A79" s="6" t="n"/>
      <c r="B79" s="18" t="n"/>
      <c r="C79" s="6" t="n"/>
      <c r="D79" s="6" t="n"/>
      <c r="E79" s="6" t="n"/>
      <c r="F79" s="6" t="n"/>
      <c r="G79" s="19">
        <f>IF(OR(B79="",E79=""),"",B79+INDEX(Scores!$B$27:$B$29,MATCH(E79,Scores!$A$27:$A$29,0)))</f>
        <v/>
      </c>
      <c r="H79" s="18" t="n"/>
      <c r="I79" s="6" t="n"/>
      <c r="J79" s="9">
        <f>IF(B79="","",IF(H79&lt;&gt;"",IF(I79="Yes","Verified","Closed - verify"),IF(G79&lt;TODAY(),"Overdue","Open")))</f>
        <v/>
      </c>
      <c r="K79" s="9">
        <f>IF(OR(G79="",H79&lt;&gt;""),"",MAX(0,TODAY()-G79))</f>
        <v/>
      </c>
    </row>
    <row r="80">
      <c r="A80" s="6" t="n"/>
      <c r="B80" s="18" t="n"/>
      <c r="C80" s="6" t="n"/>
      <c r="D80" s="6" t="n"/>
      <c r="E80" s="6" t="n"/>
      <c r="F80" s="6" t="n"/>
      <c r="G80" s="19">
        <f>IF(OR(B80="",E80=""),"",B80+INDEX(Scores!$B$27:$B$29,MATCH(E80,Scores!$A$27:$A$29,0)))</f>
        <v/>
      </c>
      <c r="H80" s="18" t="n"/>
      <c r="I80" s="6" t="n"/>
      <c r="J80" s="9">
        <f>IF(B80="","",IF(H80&lt;&gt;"",IF(I80="Yes","Verified","Closed - verify"),IF(G80&lt;TODAY(),"Overdue","Open")))</f>
        <v/>
      </c>
      <c r="K80" s="9">
        <f>IF(OR(G80="",H80&lt;&gt;""),"",MAX(0,TODAY()-G80))</f>
        <v/>
      </c>
    </row>
    <row r="81">
      <c r="A81" s="6" t="n"/>
      <c r="B81" s="18" t="n"/>
      <c r="C81" s="6" t="n"/>
      <c r="D81" s="6" t="n"/>
      <c r="E81" s="6" t="n"/>
      <c r="F81" s="6" t="n"/>
      <c r="G81" s="19">
        <f>IF(OR(B81="",E81=""),"",B81+INDEX(Scores!$B$27:$B$29,MATCH(E81,Scores!$A$27:$A$29,0)))</f>
        <v/>
      </c>
      <c r="H81" s="18" t="n"/>
      <c r="I81" s="6" t="n"/>
      <c r="J81" s="9">
        <f>IF(B81="","",IF(H81&lt;&gt;"",IF(I81="Yes","Verified","Closed - verify"),IF(G81&lt;TODAY(),"Overdue","Open")))</f>
        <v/>
      </c>
      <c r="K81" s="9">
        <f>IF(OR(G81="",H81&lt;&gt;""),"",MAX(0,TODAY()-G81))</f>
        <v/>
      </c>
    </row>
    <row r="82">
      <c r="A82" s="6" t="n"/>
      <c r="B82" s="18" t="n"/>
      <c r="C82" s="6" t="n"/>
      <c r="D82" s="6" t="n"/>
      <c r="E82" s="6" t="n"/>
      <c r="F82" s="6" t="n"/>
      <c r="G82" s="19">
        <f>IF(OR(B82="",E82=""),"",B82+INDEX(Scores!$B$27:$B$29,MATCH(E82,Scores!$A$27:$A$29,0)))</f>
        <v/>
      </c>
      <c r="H82" s="18" t="n"/>
      <c r="I82" s="6" t="n"/>
      <c r="J82" s="9">
        <f>IF(B82="","",IF(H82&lt;&gt;"",IF(I82="Yes","Verified","Closed - verify"),IF(G82&lt;TODAY(),"Overdue","Open")))</f>
        <v/>
      </c>
      <c r="K82" s="9">
        <f>IF(OR(G82="",H82&lt;&gt;""),"",MAX(0,TODAY()-G82))</f>
        <v/>
      </c>
    </row>
    <row r="83">
      <c r="A83" s="6" t="n"/>
      <c r="B83" s="18" t="n"/>
      <c r="C83" s="6" t="n"/>
      <c r="D83" s="6" t="n"/>
      <c r="E83" s="6" t="n"/>
      <c r="F83" s="6" t="n"/>
      <c r="G83" s="19">
        <f>IF(OR(B83="",E83=""),"",B83+INDEX(Scores!$B$27:$B$29,MATCH(E83,Scores!$A$27:$A$29,0)))</f>
        <v/>
      </c>
      <c r="H83" s="18" t="n"/>
      <c r="I83" s="6" t="n"/>
      <c r="J83" s="9">
        <f>IF(B83="","",IF(H83&lt;&gt;"",IF(I83="Yes","Verified","Closed - verify"),IF(G83&lt;TODAY(),"Overdue","Open")))</f>
        <v/>
      </c>
      <c r="K83" s="9">
        <f>IF(OR(G83="",H83&lt;&gt;""),"",MAX(0,TODAY()-G83))</f>
        <v/>
      </c>
    </row>
    <row r="84">
      <c r="A84" s="6" t="n"/>
      <c r="B84" s="18" t="n"/>
      <c r="C84" s="6" t="n"/>
      <c r="D84" s="6" t="n"/>
      <c r="E84" s="6" t="n"/>
      <c r="F84" s="6" t="n"/>
      <c r="G84" s="19">
        <f>IF(OR(B84="",E84=""),"",B84+INDEX(Scores!$B$27:$B$29,MATCH(E84,Scores!$A$27:$A$29,0)))</f>
        <v/>
      </c>
      <c r="H84" s="18" t="n"/>
      <c r="I84" s="6" t="n"/>
      <c r="J84" s="9">
        <f>IF(B84="","",IF(H84&lt;&gt;"",IF(I84="Yes","Verified","Closed - verify"),IF(G84&lt;TODAY(),"Overdue","Open")))</f>
        <v/>
      </c>
      <c r="K84" s="9">
        <f>IF(OR(G84="",H84&lt;&gt;""),"",MAX(0,TODAY()-G84))</f>
        <v/>
      </c>
    </row>
  </sheetData>
  <conditionalFormatting sqref="J5:J84">
    <cfRule type="cellIs" priority="1" operator="equal" dxfId="0">
      <formula>"Overdue"</formula>
    </cfRule>
    <cfRule type="cellIs" priority="2" operator="equal" dxfId="3">
      <formula>"Verified"</formula>
    </cfRule>
  </conditionalFormatting>
  <dataValidations count="2">
    <dataValidation sqref="E5:E84" showDropDown="0" showInputMessage="0" showErrorMessage="1" allowBlank="1" errorTitle="Invalid entry" error="Pick a value from the list." type="list">
      <formula1>"Critical,Major,Minor"</formula1>
    </dataValidation>
    <dataValidation sqref="I5:I84" showDropDown="0" showInputMessage="0" showErrorMessage="1" allowBlank="1" errorTitle="Invalid entry" error="Pick a value from the list." type="list">
      <formula1>"Yes,No"</formula1>
    </dataValidation>
  </dataValidations>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20" customWidth="1" min="1" max="1"/>
    <col width="10" customWidth="1" min="2" max="2"/>
    <col width="10" customWidth="1" min="3" max="3"/>
    <col width="10" customWidth="1" min="4" max="4"/>
    <col width="14" customWidth="1" min="5" max="5"/>
    <col width="10" customWidth="1" min="6" max="6"/>
  </cols>
  <sheetData>
    <row r="1">
      <c r="A1" s="1" t="inlineStr">
        <is>
          <t>FINDINGS SUMMARY</t>
        </is>
      </c>
    </row>
    <row r="2">
      <c r="A2" s="4" t="inlineStr">
        <is>
          <t>Calculated from the Findings Tracker.</t>
        </is>
      </c>
    </row>
    <row r="3" ht="32" customHeight="1">
      <c r="A3" s="5" t="inlineStr">
        <is>
          <t>Grade</t>
        </is>
      </c>
      <c r="B3" s="5" t="inlineStr">
        <is>
          <t>Logged</t>
        </is>
      </c>
      <c r="C3" s="5" t="inlineStr">
        <is>
          <t>Open</t>
        </is>
      </c>
      <c r="D3" s="5" t="inlineStr">
        <is>
          <t>Overdue</t>
        </is>
      </c>
      <c r="E3" s="5" t="inlineStr">
        <is>
          <t>Closed - verify</t>
        </is>
      </c>
      <c r="F3" s="5" t="inlineStr">
        <is>
          <t>Verified</t>
        </is>
      </c>
    </row>
    <row r="4">
      <c r="A4" s="20" t="inlineStr">
        <is>
          <t>Critical</t>
        </is>
      </c>
      <c r="B4" s="8">
        <f>COUNTIF('Findings Tracker'!$E$5:$E$84,A4)</f>
        <v/>
      </c>
      <c r="C4" s="8">
        <f>COUNTIFS('Findings Tracker'!$E$5:$E$84,A4,'Findings Tracker'!$J$5:$J$84,"Open")</f>
        <v/>
      </c>
      <c r="D4" s="8">
        <f>COUNTIFS('Findings Tracker'!$E$5:$E$84,A4,'Findings Tracker'!$J$5:$J$84,"Overdue")</f>
        <v/>
      </c>
      <c r="E4" s="8">
        <f>COUNTIFS('Findings Tracker'!$E$5:$E$84,A4,'Findings Tracker'!$J$5:$J$84,"Closed - verify")</f>
        <v/>
      </c>
      <c r="F4" s="8">
        <f>COUNTIFS('Findings Tracker'!$E$5:$E$84,A4,'Findings Tracker'!$J$5:$J$84,"Verified")</f>
        <v/>
      </c>
    </row>
    <row r="5">
      <c r="A5" s="20" t="inlineStr">
        <is>
          <t>Major</t>
        </is>
      </c>
      <c r="B5" s="8">
        <f>COUNTIF('Findings Tracker'!$E$5:$E$84,A5)</f>
        <v/>
      </c>
      <c r="C5" s="8">
        <f>COUNTIFS('Findings Tracker'!$E$5:$E$84,A5,'Findings Tracker'!$J$5:$J$84,"Open")</f>
        <v/>
      </c>
      <c r="D5" s="8">
        <f>COUNTIFS('Findings Tracker'!$E$5:$E$84,A5,'Findings Tracker'!$J$5:$J$84,"Overdue")</f>
        <v/>
      </c>
      <c r="E5" s="8">
        <f>COUNTIFS('Findings Tracker'!$E$5:$E$84,A5,'Findings Tracker'!$J$5:$J$84,"Closed - verify")</f>
        <v/>
      </c>
      <c r="F5" s="8">
        <f>COUNTIFS('Findings Tracker'!$E$5:$E$84,A5,'Findings Tracker'!$J$5:$J$84,"Verified")</f>
        <v/>
      </c>
    </row>
    <row r="6">
      <c r="A6" s="20" t="inlineStr">
        <is>
          <t>Minor</t>
        </is>
      </c>
      <c r="B6" s="8">
        <f>COUNTIF('Findings Tracker'!$E$5:$E$84,A6)</f>
        <v/>
      </c>
      <c r="C6" s="8">
        <f>COUNTIFS('Findings Tracker'!$E$5:$E$84,A6,'Findings Tracker'!$J$5:$J$84,"Open")</f>
        <v/>
      </c>
      <c r="D6" s="8">
        <f>COUNTIFS('Findings Tracker'!$E$5:$E$84,A6,'Findings Tracker'!$J$5:$J$84,"Overdue")</f>
        <v/>
      </c>
      <c r="E6" s="8">
        <f>COUNTIFS('Findings Tracker'!$E$5:$E$84,A6,'Findings Tracker'!$J$5:$J$84,"Closed - verify")</f>
        <v/>
      </c>
      <c r="F6" s="8">
        <f>COUNTIFS('Findings Tracker'!$E$5:$E$84,A6,'Findings Tracker'!$J$5:$J$84,"Verified")</f>
        <v/>
      </c>
    </row>
    <row r="8">
      <c r="A8" s="10" t="inlineStr">
        <is>
          <t>Total</t>
        </is>
      </c>
      <c r="B8" s="8">
        <f>SUM(B4:B6)</f>
        <v/>
      </c>
      <c r="C8" s="8">
        <f>SUM(C4:C6)</f>
        <v/>
      </c>
      <c r="D8" s="8">
        <f>SUM(D4:D6)</f>
        <v/>
      </c>
      <c r="E8" s="8">
        <f>SUM(E4:E6)</f>
        <v/>
      </c>
      <c r="F8" s="8">
        <f>SUM(F4:F6)</f>
        <v/>
      </c>
    </row>
    <row r="10">
      <c r="A10" s="17" t="inlineStr">
        <is>
          <t>Closed on or before the due date</t>
        </is>
      </c>
      <c r="B10" s="13">
        <f>IFERROR(SUMPRODUCT(('Findings Tracker'!$H$5:$H$84&lt;&gt;"")*('Findings Tracker'!$H$5:$H$84&lt;='Findings Tracker'!$G$5:$G$84))/SUMPRODUCT(--('Findings Tracker'!$H$5:$H$84&lt;&gt;"")),"")</f>
        <v/>
      </c>
    </row>
    <row r="11">
      <c r="A11" s="17" t="inlineStr">
        <is>
          <t>Open findings older than 30 days</t>
        </is>
      </c>
      <c r="B11" s="8">
        <f>SUMPRODUCT(('Findings Tracker'!$B$5:$B$84&lt;&gt;"")*('Findings Tracker'!$H$5:$H$84="")*(TODAY()-'Findings Tracker'!$B$5:$B$84&gt;30))</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2026-10-05T20:35:24Z</dcterms:created>
  <dcterms:modified xsi:type="dcterms:W3CDTF">2026-10-05T20:35:24Z</dcterms:modified>
</cp:coreProperties>
</file>